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770" tabRatio="834" activeTab="0"/>
  </bookViews>
  <sheets>
    <sheet name="Oferta Especial" sheetId="1" r:id="rId1"/>
    <sheet name="ADJUDICACION DTA. BDPN  2009" sheetId="2" state="hidden" r:id="rId2"/>
    <sheet name="ADJUDICACION DTA. BDPN  2007" sheetId="3" state="hidden" r:id="rId3"/>
    <sheet name="ADJUDICACION DTA. BDPN  2006" sheetId="4" state="hidden" r:id="rId4"/>
    <sheet name="ADJUDICACION DTA. BDPN  2004" sheetId="5" state="hidden" r:id="rId5"/>
    <sheet name="ADJUDICACION DTA. BDPN  2003" sheetId="6" state="hidden" r:id="rId6"/>
  </sheets>
  <definedNames>
    <definedName name="_xlnm.Print_Area" localSheetId="3">'ADJUDICACION DTA. BDPN  2006'!$A$1:$H$70</definedName>
    <definedName name="_xlnm.Print_Area" localSheetId="2">'ADJUDICACION DTA. BDPN  2007'!$A$1:$H$20</definedName>
    <definedName name="_xlnm.Print_Area" localSheetId="1">'ADJUDICACION DTA. BDPN  2009'!$A$2:$H$56</definedName>
    <definedName name="_xlnm.Print_Area" localSheetId="0">'Oferta Especial'!$A$2:$H$29</definedName>
  </definedNames>
  <calcPr fullCalcOnLoad="1" refMode="R1C1"/>
</workbook>
</file>

<file path=xl/sharedStrings.xml><?xml version="1.0" encoding="utf-8"?>
<sst xmlns="http://schemas.openxmlformats.org/spreadsheetml/2006/main" count="402" uniqueCount="128">
  <si>
    <t>RESULTADOS DE LAS COLOCACIONES DE</t>
  </si>
  <si>
    <t xml:space="preserve">FECHA </t>
  </si>
  <si>
    <t>VALOR</t>
  </si>
  <si>
    <t>EMISIÓN</t>
  </si>
  <si>
    <t>PLAZO</t>
  </si>
  <si>
    <t>(Días)</t>
  </si>
  <si>
    <t>CÓDIGO</t>
  </si>
  <si>
    <t>DEL</t>
  </si>
  <si>
    <t>INSTRUMENTO</t>
  </si>
  <si>
    <t>MONTO</t>
  </si>
  <si>
    <t>ADJUDICADO</t>
  </si>
  <si>
    <t>(Millones de Bs.)</t>
  </si>
  <si>
    <t>PRECIO</t>
  </si>
  <si>
    <t>(%)</t>
  </si>
  <si>
    <t>ADJUDICACIÓN DIRECTA DE BONOS DE LA DEUDA PUBLICA NACIONAL</t>
  </si>
  <si>
    <t>TOTAL ...</t>
  </si>
  <si>
    <t>DPBS02453-0013</t>
  </si>
  <si>
    <t>DPBS02453-0022</t>
  </si>
  <si>
    <t>DPBS00922E0055</t>
  </si>
  <si>
    <t>DPBS00944E0011</t>
  </si>
  <si>
    <t>DPBS01068H0018</t>
  </si>
  <si>
    <t>DPBS02453-0077</t>
  </si>
  <si>
    <t>DPBS006970010</t>
  </si>
  <si>
    <t>DPBS02666-0015</t>
  </si>
  <si>
    <t>452 (1)</t>
  </si>
  <si>
    <t>5ta (1)</t>
  </si>
  <si>
    <t>419  (2)</t>
  </si>
  <si>
    <t>419  (3)</t>
  </si>
  <si>
    <t>(1) Emisión Base 613, Decreto 2453</t>
  </si>
  <si>
    <t>(2) Emisión Base: 652   Decretos: 2721</t>
  </si>
  <si>
    <t>(3) Emisión Base: 653   Decretos: 2722</t>
  </si>
  <si>
    <t>639  (3)</t>
  </si>
  <si>
    <t>4   (1)</t>
  </si>
  <si>
    <t>DPBS02807-0029</t>
  </si>
  <si>
    <t>DPBS02666-0024</t>
  </si>
  <si>
    <t>DPBS02928-0030</t>
  </si>
  <si>
    <t>639 (*)</t>
  </si>
  <si>
    <t>684 (*)</t>
  </si>
  <si>
    <t>(*) Emisión Base 686, Decreto 3117</t>
  </si>
  <si>
    <t xml:space="preserve">CÓDIGO DEL </t>
  </si>
  <si>
    <t>MONTO ADJUDICADO</t>
  </si>
  <si>
    <t>DECRETO</t>
  </si>
  <si>
    <t>DPBS04463-0023</t>
  </si>
  <si>
    <t>DPBS04463-0014</t>
  </si>
  <si>
    <t>DPBS04463-0032</t>
  </si>
  <si>
    <t>DPBS04463-0041</t>
  </si>
  <si>
    <t>DPBS04463-0050</t>
  </si>
  <si>
    <t>DPBS04463-0069</t>
  </si>
  <si>
    <t>695 (*)</t>
  </si>
  <si>
    <t>4463</t>
  </si>
  <si>
    <t>4686</t>
  </si>
  <si>
    <t>112015</t>
  </si>
  <si>
    <t>102016</t>
  </si>
  <si>
    <t>DPBS04686-0013</t>
  </si>
  <si>
    <t>122014</t>
  </si>
  <si>
    <t>102017</t>
  </si>
  <si>
    <t>DPBS04686-0022</t>
  </si>
  <si>
    <t>DPBS04463-0059</t>
  </si>
  <si>
    <t>052018</t>
  </si>
  <si>
    <t>DPBS04686-0031</t>
  </si>
  <si>
    <t>05/2018</t>
  </si>
  <si>
    <t>08/2019</t>
  </si>
  <si>
    <t>10/2020</t>
  </si>
  <si>
    <t>DPBS04686-0040</t>
  </si>
  <si>
    <t>DPBS04686-0059</t>
  </si>
  <si>
    <t>082019</t>
  </si>
  <si>
    <t>102020</t>
  </si>
  <si>
    <t>4947</t>
  </si>
  <si>
    <t>042017</t>
  </si>
  <si>
    <t>697 (**)</t>
  </si>
  <si>
    <t xml:space="preserve"> (*) Reaperturada con Emisión Base: 696  Decreto: 4686</t>
  </si>
  <si>
    <t>DPUS04947-0011</t>
  </si>
  <si>
    <t>TICC</t>
  </si>
  <si>
    <t>TIF /</t>
  </si>
  <si>
    <t>(**) Reaperturada con Emisión Base: 696  Decreto: 4686  Colocación de US$:155,08  Tipo de Cambio Bs/US$ 2.150</t>
  </si>
  <si>
    <t>5187</t>
  </si>
  <si>
    <t>122012</t>
  </si>
  <si>
    <t>DPBS05187-0014</t>
  </si>
  <si>
    <t>AÑO 2007</t>
  </si>
  <si>
    <t>TIF</t>
  </si>
  <si>
    <t>6608</t>
  </si>
  <si>
    <t>VEBONO</t>
  </si>
  <si>
    <t>DPBS06608-0046</t>
  </si>
  <si>
    <t>052012</t>
  </si>
  <si>
    <t>082013</t>
  </si>
  <si>
    <t>DPBS06608-0037</t>
  </si>
  <si>
    <t>DPBS06608-0055</t>
  </si>
  <si>
    <t>102014</t>
  </si>
  <si>
    <t>SUB-TOTAL ...</t>
  </si>
  <si>
    <t>6676</t>
  </si>
  <si>
    <t>092011</t>
  </si>
  <si>
    <t>DPBS06676-0029</t>
  </si>
  <si>
    <t>082012</t>
  </si>
  <si>
    <t>DPBS06676-0038</t>
  </si>
  <si>
    <t>(Millones US$)</t>
  </si>
  <si>
    <t>6682</t>
  </si>
  <si>
    <t>092015</t>
  </si>
  <si>
    <t>DPUS06682-0020</t>
  </si>
  <si>
    <t>082016</t>
  </si>
  <si>
    <t>DPUS06682-0011</t>
  </si>
  <si>
    <t>TOTAL  MM Bs...</t>
  </si>
  <si>
    <t>SUB-TOTAL MM US$ ...</t>
  </si>
  <si>
    <t>TOTAL MM US$ ...</t>
  </si>
  <si>
    <t>Decreto 6939 ( Bs. 165,4 MM)</t>
  </si>
  <si>
    <t>Caracas, 02 de diciembre de 2009</t>
  </si>
  <si>
    <t>Decreto 6939 ( Bs. 369,7 MM)</t>
  </si>
  <si>
    <t>707 a_/</t>
  </si>
  <si>
    <t>a_/ Emisión Reaperturada con Emisión Base: 707  Decreto: 6682</t>
  </si>
  <si>
    <t>b_/ Emisión Reaperturada con Emisión Base: 708  Decreto: 6939</t>
  </si>
  <si>
    <t xml:space="preserve">c_/ Emisión Reaperturada con Emisión Base: 703  Decreto: 6652 ( Bs. 6,6 MM) y Emisión Base 708 </t>
  </si>
  <si>
    <t xml:space="preserve">d_/ Emisión Reaperturada con Emisión Base 707  Decreto 6682 ( Bs. 8,8 MM) y Emisión Base 708 </t>
  </si>
  <si>
    <t>706 d_/</t>
  </si>
  <si>
    <t>706 b_/</t>
  </si>
  <si>
    <t>706 a_/</t>
  </si>
  <si>
    <t>706 c_/</t>
  </si>
  <si>
    <t>702 b_/</t>
  </si>
  <si>
    <t>702 a_/</t>
  </si>
  <si>
    <t>RESULTADOS DE LAS COLOCACIONES POR CONCEPTO DE LA OFERTA ESPECIAL DE BONOS DE LA DEUDA PÚBLICA</t>
  </si>
  <si>
    <t>9115</t>
  </si>
  <si>
    <t>112019</t>
  </si>
  <si>
    <t>DPBS09115-0024</t>
  </si>
  <si>
    <t>DPBS00760-0061</t>
  </si>
  <si>
    <t>Caracas, 19 de junio de 2014</t>
  </si>
  <si>
    <t>032027</t>
  </si>
  <si>
    <t>(a) Emisión Reaperturada con Emisión Base: 739 Decreto: 762</t>
  </si>
  <si>
    <t>737 (a)</t>
  </si>
  <si>
    <t>760</t>
  </si>
  <si>
    <t>NACIONAL PARA LAS PRINCIPALES ENTIDADES DE LA BANCA PUBLICA NACIONAL</t>
  </si>
</sst>
</file>

<file path=xl/styles.xml><?xml version="1.0" encoding="utf-8"?>
<styleSheet xmlns="http://schemas.openxmlformats.org/spreadsheetml/2006/main">
  <numFmts count="66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&quot;Bs&quot;\ #,##0_);\(&quot;Bs&quot;\ #,##0\)"/>
    <numFmt numFmtId="171" formatCode="&quot;Bs&quot;\ #,##0_);[Red]\(&quot;Bs&quot;\ #,##0\)"/>
    <numFmt numFmtId="172" formatCode="&quot;Bs&quot;\ #,##0.00_);\(&quot;Bs&quot;\ #,##0.00\)"/>
    <numFmt numFmtId="173" formatCode="&quot;Bs&quot;\ #,##0.00_);[Red]\(&quot;Bs&quot;\ #,##0.00\)"/>
    <numFmt numFmtId="174" formatCode="_(&quot;Bs&quot;\ * #,##0_);_(&quot;Bs&quot;\ * \(#,##0\);_(&quot;Bs&quot;\ * &quot;-&quot;_);_(@_)"/>
    <numFmt numFmtId="175" formatCode="_(* #,##0_);_(* \(#,##0\);_(* &quot;-&quot;_);_(@_)"/>
    <numFmt numFmtId="176" formatCode="_(&quot;Bs&quot;\ * #,##0.00_);_(&quot;Bs&quot;\ * \(#,##0.00\);_(&quot;Bs&quot;\ * &quot;-&quot;??_);_(@_)"/>
    <numFmt numFmtId="177" formatCode="_(* #,##0.00_);_(* \(#,##0.00\);_(* &quot;-&quot;??_);_(@_)"/>
    <numFmt numFmtId="178" formatCode="&quot;Bs&quot;#,##0_);\(&quot;Bs&quot;#,##0\)"/>
    <numFmt numFmtId="179" formatCode="&quot;Bs&quot;#,##0_);[Red]\(&quot;Bs&quot;#,##0\)"/>
    <numFmt numFmtId="180" formatCode="&quot;Bs&quot;#,##0.00_);\(&quot;Bs&quot;#,##0.00\)"/>
    <numFmt numFmtId="181" formatCode="&quot;Bs&quot;#,##0.00_);[Red]\(&quot;Bs&quot;#,##0.00\)"/>
    <numFmt numFmtId="182" formatCode="_(&quot;Bs&quot;* #,##0_);_(&quot;Bs&quot;* \(#,##0\);_(&quot;Bs&quot;* &quot;-&quot;_);_(@_)"/>
    <numFmt numFmtId="183" formatCode="_(&quot;Bs&quot;* #,##0.00_);_(&quot;Bs&quot;* \(#,##0.00\);_(&quot;Bs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Bs. &quot;#,##0_);\(&quot;Bs. &quot;#,##0\)"/>
    <numFmt numFmtId="193" formatCode="&quot;Bs. &quot;#,##0_);[Red]\(&quot;Bs. &quot;#,##0\)"/>
    <numFmt numFmtId="194" formatCode="&quot;Bs. &quot;#,##0.00_);\(&quot;Bs. &quot;#,##0.00\)"/>
    <numFmt numFmtId="195" formatCode="&quot;Bs. &quot;#,##0.00_);[Red]\(&quot;Bs. &quot;#,##0.00\)"/>
    <numFmt numFmtId="196" formatCode="_(&quot;Bs. &quot;* #,##0_);_(&quot;Bs. &quot;* \(#,##0\);_(&quot;Bs. &quot;* &quot;-&quot;_);_(@_)"/>
    <numFmt numFmtId="197" formatCode="_(&quot;Bs. &quot;* #,##0.00_);_(&quot;Bs. &quot;* \(#,##0.00\);_(&quot;Bs. &quot;* &quot;-&quot;??_);_(@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(* #,##0.0_);_(* \(#,##0.0\);_(* &quot;-&quot;??_);_(@_)"/>
    <numFmt numFmtId="205" formatCode="_(* #,##0_);_(* \(#,##0\);_(* &quot;-&quot;??_);_(@_)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0.000000"/>
    <numFmt numFmtId="211" formatCode="0.000"/>
    <numFmt numFmtId="212" formatCode="0.0000"/>
    <numFmt numFmtId="213" formatCode="0.0"/>
    <numFmt numFmtId="214" formatCode="0.0000000"/>
    <numFmt numFmtId="215" formatCode="0.00000"/>
    <numFmt numFmtId="216" formatCode="_-* #,##0.000000_-;\-* #,##0.000000_-;_-* &quot;-&quot;??????_-;_-@_-"/>
    <numFmt numFmtId="217" formatCode="_(* #,##0.0000000_);_(* \(#,##0.0000000\);_(* &quot;-&quot;??_);_(@_)"/>
    <numFmt numFmtId="218" formatCode="_(* #,##0.000000_);_(* \(#,##0.000000\);_(* &quot;-&quot;??????_);_(@_)"/>
    <numFmt numFmtId="219" formatCode="_(* #,##0.00000000_);_(* \(#,##0.00000000\);_(* &quot;-&quot;??_);_(@_)"/>
    <numFmt numFmtId="220" formatCode="000000"/>
    <numFmt numFmtId="221" formatCode="mmm\-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0"/>
      <color indexed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12" fontId="0" fillId="0" borderId="14" xfId="0" applyNumberFormat="1" applyBorder="1" applyAlignment="1">
      <alignment/>
    </xf>
    <xf numFmtId="177" fontId="0" fillId="0" borderId="0" xfId="46" applyNumberFormat="1" applyBorder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Alignment="1">
      <alignment/>
    </xf>
    <xf numFmtId="212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77" fontId="0" fillId="0" borderId="0" xfId="46" applyNumberFormat="1" applyFont="1" applyBorder="1" applyAlignment="1">
      <alignment/>
    </xf>
    <xf numFmtId="212" fontId="0" fillId="0" borderId="0" xfId="0" applyNumberFormat="1" applyFont="1" applyBorder="1" applyAlignment="1">
      <alignment/>
    </xf>
    <xf numFmtId="212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209" fontId="0" fillId="0" borderId="0" xfId="46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77" fontId="1" fillId="0" borderId="16" xfId="0" applyNumberFormat="1" applyFont="1" applyBorder="1" applyAlignment="1">
      <alignment/>
    </xf>
    <xf numFmtId="212" fontId="0" fillId="0" borderId="16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220" fontId="0" fillId="0" borderId="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20" fontId="0" fillId="0" borderId="11" xfId="0" applyNumberFormat="1" applyFont="1" applyBorder="1" applyAlignment="1">
      <alignment horizontal="center"/>
    </xf>
    <xf numFmtId="177" fontId="0" fillId="0" borderId="11" xfId="46" applyNumberFormat="1" applyFont="1" applyBorder="1" applyAlignment="1">
      <alignment/>
    </xf>
    <xf numFmtId="212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33" borderId="0" xfId="0" applyNumberFormat="1" applyFont="1" applyFill="1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 horizontal="right"/>
    </xf>
    <xf numFmtId="177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7" fontId="0" fillId="0" borderId="0" xfId="46" applyFont="1" applyAlignment="1">
      <alignment/>
    </xf>
    <xf numFmtId="2" fontId="0" fillId="0" borderId="11" xfId="0" applyNumberFormat="1" applyBorder="1" applyAlignment="1">
      <alignment/>
    </xf>
    <xf numFmtId="14" fontId="40" fillId="0" borderId="13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49" fontId="40" fillId="33" borderId="0" xfId="0" applyNumberFormat="1" applyFont="1" applyFill="1" applyBorder="1" applyAlignment="1">
      <alignment horizontal="center"/>
    </xf>
    <xf numFmtId="3" fontId="40" fillId="0" borderId="0" xfId="0" applyNumberFormat="1" applyFont="1" applyBorder="1" applyAlignment="1">
      <alignment horizontal="center"/>
    </xf>
    <xf numFmtId="177" fontId="40" fillId="0" borderId="0" xfId="46" applyNumberFormat="1" applyFont="1" applyBorder="1" applyAlignment="1">
      <alignment/>
    </xf>
    <xf numFmtId="212" fontId="4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right"/>
    </xf>
    <xf numFmtId="177" fontId="4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="85" zoomScaleNormal="85" zoomScalePageLayoutView="0" workbookViewId="0" topLeftCell="A1">
      <selection activeCell="A30" sqref="A30:H30"/>
    </sheetView>
  </sheetViews>
  <sheetFormatPr defaultColWidth="11.421875" defaultRowHeight="12.75"/>
  <cols>
    <col min="1" max="1" width="22.8515625" style="0" customWidth="1"/>
    <col min="2" max="2" width="17.8515625" style="0" customWidth="1"/>
    <col min="3" max="3" width="13.140625" style="0" customWidth="1"/>
    <col min="4" max="4" width="12.00390625" style="0" customWidth="1"/>
    <col min="5" max="5" width="12.28125" style="0" customWidth="1"/>
    <col min="6" max="6" width="23.140625" style="0" customWidth="1"/>
    <col min="7" max="7" width="18.00390625" style="0" customWidth="1"/>
    <col min="8" max="8" width="12.7109375" style="0" customWidth="1"/>
    <col min="10" max="10" width="15.2812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3.5" customHeight="1">
      <c r="A2" s="65" t="s">
        <v>117</v>
      </c>
      <c r="B2" s="65"/>
      <c r="C2" s="65"/>
      <c r="D2" s="65"/>
      <c r="E2" s="65"/>
      <c r="F2" s="65"/>
      <c r="G2" s="65"/>
      <c r="H2" s="65"/>
    </row>
    <row r="3" spans="1:8" ht="21.75" customHeight="1">
      <c r="A3" s="65" t="s">
        <v>127</v>
      </c>
      <c r="B3" s="65"/>
      <c r="C3" s="65"/>
      <c r="D3" s="65"/>
      <c r="E3" s="65"/>
      <c r="F3" s="65"/>
      <c r="G3" s="65"/>
      <c r="H3" s="65"/>
    </row>
    <row r="4" spans="1:8" ht="12.75">
      <c r="A4" s="65"/>
      <c r="B4" s="65"/>
      <c r="C4" s="65"/>
      <c r="D4" s="65"/>
      <c r="E4" s="65"/>
      <c r="F4" s="65"/>
      <c r="G4" s="65"/>
      <c r="H4" s="65"/>
    </row>
    <row r="5" spans="1:7" ht="12.75">
      <c r="A5" s="67"/>
      <c r="B5" s="67"/>
      <c r="C5" s="67"/>
      <c r="D5" s="67"/>
      <c r="E5" s="67"/>
      <c r="F5" s="67"/>
      <c r="G5" s="67"/>
    </row>
    <row r="6" spans="1:8" ht="12.75" hidden="1">
      <c r="A6" s="11" t="s">
        <v>1</v>
      </c>
      <c r="B6" s="11"/>
      <c r="C6" s="11"/>
      <c r="D6" s="11"/>
      <c r="E6" s="11"/>
      <c r="F6" s="11" t="s">
        <v>6</v>
      </c>
      <c r="G6" s="11" t="s">
        <v>9</v>
      </c>
      <c r="H6" s="11"/>
    </row>
    <row r="7" spans="1:8" ht="12.75" hidden="1">
      <c r="A7" s="12" t="s">
        <v>2</v>
      </c>
      <c r="B7" s="12" t="s">
        <v>3</v>
      </c>
      <c r="C7" s="12" t="s">
        <v>41</v>
      </c>
      <c r="D7" s="12" t="s">
        <v>4</v>
      </c>
      <c r="E7" s="12" t="s">
        <v>81</v>
      </c>
      <c r="F7" s="12" t="s">
        <v>7</v>
      </c>
      <c r="G7" s="12" t="s">
        <v>10</v>
      </c>
      <c r="H7" s="12" t="s">
        <v>12</v>
      </c>
    </row>
    <row r="8" spans="1:10" ht="12.75" hidden="1">
      <c r="A8" s="13"/>
      <c r="B8" s="13"/>
      <c r="C8" s="13"/>
      <c r="D8" s="13" t="s">
        <v>5</v>
      </c>
      <c r="E8" s="13"/>
      <c r="F8" s="13" t="s">
        <v>8</v>
      </c>
      <c r="G8" s="13" t="s">
        <v>11</v>
      </c>
      <c r="H8" s="13" t="s">
        <v>13</v>
      </c>
      <c r="J8" s="21"/>
    </row>
    <row r="9" spans="1:10" ht="12.75" hidden="1">
      <c r="A9" s="3"/>
      <c r="B9" s="4"/>
      <c r="C9" s="4"/>
      <c r="D9" s="4"/>
      <c r="E9" s="4"/>
      <c r="F9" s="4"/>
      <c r="G9" s="4"/>
      <c r="H9" s="5"/>
      <c r="J9" s="21"/>
    </row>
    <row r="10" spans="1:10" ht="12.75" hidden="1">
      <c r="A10" s="6"/>
      <c r="B10" s="2"/>
      <c r="C10" s="2"/>
      <c r="D10" s="2"/>
      <c r="E10" s="2"/>
      <c r="F10" s="2"/>
      <c r="G10" s="2"/>
      <c r="H10" s="7"/>
      <c r="J10" s="21"/>
    </row>
    <row r="11" spans="1:10" ht="12.75" hidden="1">
      <c r="A11" s="24"/>
      <c r="B11" s="23">
        <v>728</v>
      </c>
      <c r="C11" s="43" t="s">
        <v>118</v>
      </c>
      <c r="D11" s="44"/>
      <c r="E11" s="46"/>
      <c r="F11" s="23"/>
      <c r="G11" s="25"/>
      <c r="H11" s="27"/>
      <c r="J11" s="21"/>
    </row>
    <row r="12" spans="1:10" ht="12.75" hidden="1">
      <c r="A12" s="24"/>
      <c r="B12" s="23">
        <v>728</v>
      </c>
      <c r="C12" s="43" t="s">
        <v>118</v>
      </c>
      <c r="D12" s="44"/>
      <c r="E12" s="43"/>
      <c r="F12" s="23"/>
      <c r="G12" s="25"/>
      <c r="H12" s="27"/>
      <c r="J12" s="21"/>
    </row>
    <row r="13" spans="1:10" ht="12.75" hidden="1">
      <c r="A13" s="24"/>
      <c r="B13" s="23"/>
      <c r="C13" s="43"/>
      <c r="D13" s="44"/>
      <c r="E13" s="43"/>
      <c r="F13" s="23"/>
      <c r="G13" s="25"/>
      <c r="H13" s="27"/>
      <c r="J13" s="21"/>
    </row>
    <row r="14" spans="1:8" ht="12.75" hidden="1">
      <c r="A14" s="6"/>
      <c r="B14" s="2"/>
      <c r="C14" s="2"/>
      <c r="D14" s="2"/>
      <c r="E14" s="2"/>
      <c r="F14" s="14" t="s">
        <v>88</v>
      </c>
      <c r="G14" s="15">
        <f>SUM(G11:G13)</f>
        <v>0</v>
      </c>
      <c r="H14" s="7"/>
    </row>
    <row r="15" spans="1:10" ht="12.75" hidden="1">
      <c r="A15" s="24"/>
      <c r="B15" s="23"/>
      <c r="C15" s="43"/>
      <c r="D15" s="44"/>
      <c r="E15" s="43"/>
      <c r="F15" s="23"/>
      <c r="G15" s="25"/>
      <c r="H15" s="27"/>
      <c r="J15" s="21"/>
    </row>
    <row r="16" spans="1:8" ht="12.75">
      <c r="A16" s="11" t="s">
        <v>1</v>
      </c>
      <c r="B16" s="11"/>
      <c r="C16" s="11"/>
      <c r="D16" s="11"/>
      <c r="E16" s="11"/>
      <c r="F16" s="11" t="s">
        <v>6</v>
      </c>
      <c r="G16" s="11" t="s">
        <v>9</v>
      </c>
      <c r="H16" s="11"/>
    </row>
    <row r="17" spans="1:8" ht="12.75">
      <c r="A17" s="12" t="s">
        <v>2</v>
      </c>
      <c r="B17" s="12" t="s">
        <v>3</v>
      </c>
      <c r="C17" s="12" t="s">
        <v>41</v>
      </c>
      <c r="D17" s="12" t="s">
        <v>4</v>
      </c>
      <c r="E17" s="12" t="s">
        <v>81</v>
      </c>
      <c r="F17" s="12" t="s">
        <v>7</v>
      </c>
      <c r="G17" s="12" t="s">
        <v>10</v>
      </c>
      <c r="H17" s="12" t="s">
        <v>12</v>
      </c>
    </row>
    <row r="18" spans="1:10" ht="12.75">
      <c r="A18" s="13"/>
      <c r="B18" s="13"/>
      <c r="C18" s="13"/>
      <c r="D18" s="13" t="s">
        <v>5</v>
      </c>
      <c r="E18" s="13"/>
      <c r="F18" s="13" t="s">
        <v>8</v>
      </c>
      <c r="G18" s="13" t="s">
        <v>11</v>
      </c>
      <c r="H18" s="13" t="s">
        <v>13</v>
      </c>
      <c r="J18" s="21"/>
    </row>
    <row r="19" spans="1:10" ht="12.75">
      <c r="A19" s="24"/>
      <c r="B19" s="23"/>
      <c r="C19" s="43"/>
      <c r="D19" s="44"/>
      <c r="E19" s="43"/>
      <c r="F19" s="23"/>
      <c r="G19" s="25"/>
      <c r="H19" s="27"/>
      <c r="J19" s="21"/>
    </row>
    <row r="20" spans="1:10" ht="12.75">
      <c r="A20" s="56">
        <v>41208</v>
      </c>
      <c r="B20" s="57">
        <v>728</v>
      </c>
      <c r="C20" s="58" t="s">
        <v>118</v>
      </c>
      <c r="D20" s="59">
        <v>2582</v>
      </c>
      <c r="E20" s="58" t="s">
        <v>119</v>
      </c>
      <c r="F20" s="57" t="s">
        <v>120</v>
      </c>
      <c r="G20" s="60">
        <v>0</v>
      </c>
      <c r="H20" s="61">
        <v>100</v>
      </c>
      <c r="J20" s="21"/>
    </row>
    <row r="21" spans="1:10" ht="12.75">
      <c r="A21" s="24">
        <v>41809</v>
      </c>
      <c r="B21" s="23" t="s">
        <v>125</v>
      </c>
      <c r="C21" s="43" t="s">
        <v>126</v>
      </c>
      <c r="D21" s="44">
        <v>4648</v>
      </c>
      <c r="E21" s="43" t="s">
        <v>123</v>
      </c>
      <c r="F21" s="23" t="s">
        <v>121</v>
      </c>
      <c r="G21" s="25">
        <v>9600.365831</v>
      </c>
      <c r="H21" s="27">
        <v>100</v>
      </c>
      <c r="J21" s="21"/>
    </row>
    <row r="22" spans="1:8" ht="12.75">
      <c r="A22" s="24"/>
      <c r="B22" s="23"/>
      <c r="C22" s="43"/>
      <c r="D22" s="44"/>
      <c r="E22" s="43"/>
      <c r="F22" s="23"/>
      <c r="G22" s="25"/>
      <c r="H22" s="27"/>
    </row>
    <row r="23" spans="1:8" ht="12.75">
      <c r="A23" s="6"/>
      <c r="B23" s="2"/>
      <c r="C23" s="2"/>
      <c r="D23" s="2"/>
      <c r="E23" s="2"/>
      <c r="F23" s="63" t="s">
        <v>88</v>
      </c>
      <c r="G23" s="64">
        <f>SUM(G20:G22)</f>
        <v>9600.365831</v>
      </c>
      <c r="H23" s="7"/>
    </row>
    <row r="24" spans="1:8" ht="12.75">
      <c r="A24" s="6"/>
      <c r="B24" s="2"/>
      <c r="C24" s="2"/>
      <c r="D24" s="2"/>
      <c r="E24" s="2"/>
      <c r="F24" s="14"/>
      <c r="G24" s="15"/>
      <c r="H24" s="7"/>
    </row>
    <row r="25" spans="1:8" ht="12.75">
      <c r="A25" s="47"/>
      <c r="B25" s="48"/>
      <c r="C25" s="48"/>
      <c r="D25" s="48"/>
      <c r="E25" s="48"/>
      <c r="F25" s="49" t="s">
        <v>100</v>
      </c>
      <c r="G25" s="50">
        <f>+G23</f>
        <v>9600.365831</v>
      </c>
      <c r="H25" s="51"/>
    </row>
    <row r="26" spans="1:9" ht="17.25" customHeight="1">
      <c r="A26" s="55"/>
      <c r="B26" s="4"/>
      <c r="C26" s="4"/>
      <c r="D26" s="4"/>
      <c r="E26" s="4"/>
      <c r="F26" s="4"/>
      <c r="G26" s="4"/>
      <c r="H26" s="4"/>
      <c r="I26" s="2"/>
    </row>
    <row r="27" spans="1:8" s="62" customFormat="1" ht="15.75" customHeight="1">
      <c r="A27" s="68" t="s">
        <v>124</v>
      </c>
      <c r="B27" s="69"/>
      <c r="C27" s="69"/>
      <c r="D27" s="69"/>
      <c r="E27" s="69"/>
      <c r="F27" s="69"/>
      <c r="G27" s="69"/>
      <c r="H27" s="69"/>
    </row>
    <row r="29" spans="1:8" ht="12.75">
      <c r="A29" s="65" t="s">
        <v>122</v>
      </c>
      <c r="B29" s="65"/>
      <c r="C29" s="65"/>
      <c r="D29" s="65"/>
      <c r="E29" s="65"/>
      <c r="F29" s="65"/>
      <c r="G29" s="65"/>
      <c r="H29" s="65"/>
    </row>
    <row r="30" spans="1:8" s="28" customFormat="1" ht="37.5">
      <c r="A30" s="66"/>
      <c r="B30" s="66"/>
      <c r="C30" s="66"/>
      <c r="D30" s="66"/>
      <c r="E30" s="66"/>
      <c r="F30" s="66"/>
      <c r="G30" s="66"/>
      <c r="H30" s="66"/>
    </row>
    <row r="31" ht="12.75">
      <c r="B31" s="21"/>
    </row>
    <row r="32" ht="12.75">
      <c r="B32" s="21"/>
    </row>
    <row r="35" ht="12.75">
      <c r="B35" s="54"/>
    </row>
  </sheetData>
  <sheetProtection/>
  <mergeCells count="7">
    <mergeCell ref="A29:H29"/>
    <mergeCell ref="A30:H30"/>
    <mergeCell ref="A2:H2"/>
    <mergeCell ref="A3:H3"/>
    <mergeCell ref="A4:H4"/>
    <mergeCell ref="A5:G5"/>
    <mergeCell ref="A27:H27"/>
  </mergeCells>
  <printOptions horizontalCentered="1"/>
  <pageMargins left="0.3937007874015748" right="0.3937007874015748" top="0.7086614173228347" bottom="0.3937007874015748" header="0" footer="0"/>
  <pageSetup fitToHeight="1" fitToWidth="1" horizontalDpi="600" verticalDpi="600" orientation="portrait" scale="76" r:id="rId1"/>
  <ignoredErrors>
    <ignoredError sqref="C20:E20 E21 C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="85" zoomScaleNormal="85" zoomScalePageLayoutView="0" workbookViewId="0" topLeftCell="A19">
      <selection activeCell="A41" sqref="A41:H41"/>
    </sheetView>
  </sheetViews>
  <sheetFormatPr defaultColWidth="11.421875" defaultRowHeight="12.75"/>
  <cols>
    <col min="1" max="1" width="14.421875" style="0" customWidth="1"/>
    <col min="2" max="4" width="9.00390625" style="0" customWidth="1"/>
    <col min="5" max="5" width="8.8515625" style="0" bestFit="1" customWidth="1"/>
    <col min="6" max="6" width="18.7109375" style="0" customWidth="1"/>
    <col min="7" max="7" width="15.7109375" style="0" customWidth="1"/>
    <col min="8" max="8" width="12.7109375" style="0" customWidth="1"/>
    <col min="10" max="10" width="15.2812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3.5" customHeight="1">
      <c r="A2" s="65" t="s">
        <v>0</v>
      </c>
      <c r="B2" s="65"/>
      <c r="C2" s="65"/>
      <c r="D2" s="65"/>
      <c r="E2" s="65"/>
      <c r="F2" s="65"/>
      <c r="G2" s="65"/>
      <c r="H2" s="65"/>
    </row>
    <row r="3" spans="1:8" ht="12.75">
      <c r="A3" s="65" t="s">
        <v>14</v>
      </c>
      <c r="B3" s="65"/>
      <c r="C3" s="65"/>
      <c r="D3" s="65"/>
      <c r="E3" s="65"/>
      <c r="F3" s="65"/>
      <c r="G3" s="65"/>
      <c r="H3" s="65"/>
    </row>
    <row r="4" spans="1:8" ht="12.75">
      <c r="A4" s="65"/>
      <c r="B4" s="65"/>
      <c r="C4" s="65"/>
      <c r="D4" s="65"/>
      <c r="E4" s="65"/>
      <c r="F4" s="65"/>
      <c r="G4" s="65"/>
      <c r="H4" s="65"/>
    </row>
    <row r="5" spans="1:7" ht="12.75">
      <c r="A5" s="67"/>
      <c r="B5" s="67"/>
      <c r="C5" s="67"/>
      <c r="D5" s="67"/>
      <c r="E5" s="67"/>
      <c r="F5" s="67"/>
      <c r="G5" s="67"/>
    </row>
    <row r="6" spans="1:8" ht="12.75">
      <c r="A6" s="11" t="s">
        <v>1</v>
      </c>
      <c r="B6" s="11"/>
      <c r="C6" s="11"/>
      <c r="D6" s="11"/>
      <c r="E6" s="11"/>
      <c r="F6" s="11" t="s">
        <v>6</v>
      </c>
      <c r="G6" s="11" t="s">
        <v>9</v>
      </c>
      <c r="H6" s="11"/>
    </row>
    <row r="7" spans="1:8" ht="12.75">
      <c r="A7" s="12" t="s">
        <v>2</v>
      </c>
      <c r="B7" s="12" t="s">
        <v>3</v>
      </c>
      <c r="C7" s="12" t="s">
        <v>41</v>
      </c>
      <c r="D7" s="12" t="s">
        <v>4</v>
      </c>
      <c r="E7" s="12" t="s">
        <v>81</v>
      </c>
      <c r="F7" s="12" t="s">
        <v>7</v>
      </c>
      <c r="G7" s="12" t="s">
        <v>10</v>
      </c>
      <c r="H7" s="12" t="s">
        <v>12</v>
      </c>
    </row>
    <row r="8" spans="1:10" ht="12.75">
      <c r="A8" s="13"/>
      <c r="B8" s="13"/>
      <c r="C8" s="13"/>
      <c r="D8" s="13" t="s">
        <v>5</v>
      </c>
      <c r="E8" s="13"/>
      <c r="F8" s="13" t="s">
        <v>8</v>
      </c>
      <c r="G8" s="13" t="s">
        <v>11</v>
      </c>
      <c r="H8" s="13" t="s">
        <v>13</v>
      </c>
      <c r="J8" s="21"/>
    </row>
    <row r="9" spans="1:10" ht="12.75">
      <c r="A9" s="3"/>
      <c r="B9" s="4"/>
      <c r="C9" s="4"/>
      <c r="D9" s="4"/>
      <c r="E9" s="4"/>
      <c r="F9" s="4"/>
      <c r="G9" s="4"/>
      <c r="H9" s="5"/>
      <c r="J9" s="21"/>
    </row>
    <row r="10" spans="1:10" ht="12.75">
      <c r="A10" s="24"/>
      <c r="B10" s="23"/>
      <c r="C10" s="43"/>
      <c r="D10" s="44"/>
      <c r="E10" s="43"/>
      <c r="F10" s="23"/>
      <c r="G10" s="25"/>
      <c r="H10" s="27"/>
      <c r="J10" s="21"/>
    </row>
    <row r="11" spans="1:10" ht="12.75">
      <c r="A11" s="24">
        <v>40129</v>
      </c>
      <c r="B11" s="23" t="s">
        <v>116</v>
      </c>
      <c r="C11" s="43" t="s">
        <v>80</v>
      </c>
      <c r="D11" s="44">
        <v>925</v>
      </c>
      <c r="E11" s="46" t="s">
        <v>83</v>
      </c>
      <c r="F11" s="23" t="s">
        <v>82</v>
      </c>
      <c r="G11" s="25">
        <v>799.27164</v>
      </c>
      <c r="H11" s="27">
        <v>95.2486</v>
      </c>
      <c r="J11" s="21"/>
    </row>
    <row r="12" spans="1:10" ht="12.75">
      <c r="A12" s="24">
        <v>40129</v>
      </c>
      <c r="B12" s="23" t="s">
        <v>116</v>
      </c>
      <c r="C12" s="43" t="s">
        <v>80</v>
      </c>
      <c r="D12" s="44">
        <v>1373</v>
      </c>
      <c r="E12" s="46" t="s">
        <v>84</v>
      </c>
      <c r="F12" s="23" t="s">
        <v>85</v>
      </c>
      <c r="G12" s="25">
        <v>79.375942</v>
      </c>
      <c r="H12" s="27">
        <v>94.659</v>
      </c>
      <c r="J12" s="21"/>
    </row>
    <row r="13" spans="1:10" ht="12.75">
      <c r="A13" s="24">
        <v>40129</v>
      </c>
      <c r="B13" s="23" t="s">
        <v>116</v>
      </c>
      <c r="C13" s="43" t="s">
        <v>80</v>
      </c>
      <c r="D13" s="44">
        <v>1792</v>
      </c>
      <c r="E13" s="46" t="s">
        <v>87</v>
      </c>
      <c r="F13" s="23" t="s">
        <v>86</v>
      </c>
      <c r="G13" s="25">
        <v>123.473688</v>
      </c>
      <c r="H13" s="27">
        <v>95.1721</v>
      </c>
      <c r="J13" s="21"/>
    </row>
    <row r="14" spans="1:10" ht="12.75">
      <c r="A14" s="24">
        <v>40136</v>
      </c>
      <c r="B14" s="23" t="s">
        <v>115</v>
      </c>
      <c r="C14" s="43" t="s">
        <v>80</v>
      </c>
      <c r="D14" s="44">
        <v>918</v>
      </c>
      <c r="E14" s="43" t="s">
        <v>83</v>
      </c>
      <c r="F14" s="23" t="s">
        <v>82</v>
      </c>
      <c r="G14" s="25">
        <v>135.202355</v>
      </c>
      <c r="H14" s="27">
        <v>95.4752</v>
      </c>
      <c r="J14" s="21"/>
    </row>
    <row r="15" spans="1:8" ht="12.75">
      <c r="A15" s="24"/>
      <c r="B15" s="23"/>
      <c r="C15" s="23"/>
      <c r="D15" s="23"/>
      <c r="E15" s="36"/>
      <c r="F15" s="23"/>
      <c r="G15" s="25"/>
      <c r="H15" s="27"/>
    </row>
    <row r="16" spans="1:8" ht="12.75">
      <c r="A16" s="6"/>
      <c r="B16" s="2"/>
      <c r="C16" s="2"/>
      <c r="D16" s="2"/>
      <c r="E16" s="2"/>
      <c r="F16" s="14" t="s">
        <v>88</v>
      </c>
      <c r="G16" s="15">
        <f>SUM(G10:G15)</f>
        <v>1137.323625</v>
      </c>
      <c r="H16" s="7"/>
    </row>
    <row r="17" spans="1:8" ht="12.75">
      <c r="A17" s="8"/>
      <c r="B17" s="9"/>
      <c r="C17" s="9"/>
      <c r="D17" s="9"/>
      <c r="E17" s="9"/>
      <c r="F17" s="9"/>
      <c r="G17" s="9"/>
      <c r="H17" s="10"/>
    </row>
    <row r="18" spans="1:8" ht="12.75">
      <c r="A18" s="11" t="s">
        <v>1</v>
      </c>
      <c r="B18" s="11"/>
      <c r="C18" s="11"/>
      <c r="D18" s="11"/>
      <c r="E18" s="11"/>
      <c r="F18" s="11" t="s">
        <v>6</v>
      </c>
      <c r="G18" s="11" t="s">
        <v>9</v>
      </c>
      <c r="H18" s="11"/>
    </row>
    <row r="19" spans="1:8" ht="12.75">
      <c r="A19" s="12" t="s">
        <v>2</v>
      </c>
      <c r="B19" s="12" t="s">
        <v>3</v>
      </c>
      <c r="C19" s="12" t="s">
        <v>41</v>
      </c>
      <c r="D19" s="12" t="s">
        <v>4</v>
      </c>
      <c r="E19" s="12" t="s">
        <v>79</v>
      </c>
      <c r="F19" s="12" t="s">
        <v>7</v>
      </c>
      <c r="G19" s="12" t="s">
        <v>10</v>
      </c>
      <c r="H19" s="12" t="s">
        <v>12</v>
      </c>
    </row>
    <row r="20" spans="1:8" ht="12.75">
      <c r="A20" s="13"/>
      <c r="B20" s="13"/>
      <c r="C20" s="13"/>
      <c r="D20" s="13" t="s">
        <v>5</v>
      </c>
      <c r="E20" s="13"/>
      <c r="F20" s="13" t="s">
        <v>8</v>
      </c>
      <c r="G20" s="13" t="s">
        <v>11</v>
      </c>
      <c r="H20" s="13" t="s">
        <v>13</v>
      </c>
    </row>
    <row r="21" spans="1:8" ht="12.75">
      <c r="A21" s="3"/>
      <c r="B21" s="4"/>
      <c r="C21" s="4"/>
      <c r="D21" s="4"/>
      <c r="E21" s="4"/>
      <c r="F21" s="4"/>
      <c r="G21" s="4"/>
      <c r="H21" s="5"/>
    </row>
    <row r="22" spans="1:8" ht="12.75">
      <c r="A22" s="24"/>
      <c r="B22" s="23"/>
      <c r="C22" s="43"/>
      <c r="D22" s="44"/>
      <c r="E22" s="43"/>
      <c r="F22" s="23"/>
      <c r="G22" s="25"/>
      <c r="H22" s="27"/>
    </row>
    <row r="23" spans="1:8" ht="12.75">
      <c r="A23" s="24">
        <v>40129</v>
      </c>
      <c r="B23" s="23" t="s">
        <v>113</v>
      </c>
      <c r="C23" s="43" t="s">
        <v>89</v>
      </c>
      <c r="D23" s="44">
        <v>680</v>
      </c>
      <c r="E23" s="46" t="s">
        <v>90</v>
      </c>
      <c r="F23" s="23" t="s">
        <v>91</v>
      </c>
      <c r="G23" s="25">
        <v>244.543361</v>
      </c>
      <c r="H23" s="27">
        <v>100.0748</v>
      </c>
    </row>
    <row r="24" spans="1:8" ht="12.75">
      <c r="A24" s="24">
        <v>40129</v>
      </c>
      <c r="B24" s="23" t="s">
        <v>113</v>
      </c>
      <c r="C24" s="43" t="s">
        <v>89</v>
      </c>
      <c r="D24" s="44">
        <v>1022</v>
      </c>
      <c r="E24" s="46" t="s">
        <v>92</v>
      </c>
      <c r="F24" s="23" t="s">
        <v>93</v>
      </c>
      <c r="G24" s="25">
        <v>189</v>
      </c>
      <c r="H24" s="27">
        <v>100.0957</v>
      </c>
    </row>
    <row r="25" spans="1:8" ht="12.75">
      <c r="A25" s="24">
        <v>40136</v>
      </c>
      <c r="B25" s="23" t="s">
        <v>112</v>
      </c>
      <c r="C25" s="43" t="s">
        <v>89</v>
      </c>
      <c r="D25" s="44">
        <v>673</v>
      </c>
      <c r="E25" s="46" t="s">
        <v>90</v>
      </c>
      <c r="F25" s="23" t="s">
        <v>91</v>
      </c>
      <c r="G25" s="25">
        <v>85.836343</v>
      </c>
      <c r="H25" s="27">
        <v>100.0745</v>
      </c>
    </row>
    <row r="26" spans="1:8" ht="12.75">
      <c r="A26" s="24">
        <v>40136</v>
      </c>
      <c r="B26" s="23" t="s">
        <v>114</v>
      </c>
      <c r="C26" s="43" t="s">
        <v>89</v>
      </c>
      <c r="D26" s="44">
        <v>1015</v>
      </c>
      <c r="E26" s="43" t="s">
        <v>92</v>
      </c>
      <c r="F26" s="23" t="s">
        <v>93</v>
      </c>
      <c r="G26" s="25">
        <v>172</v>
      </c>
      <c r="H26" s="27">
        <v>100.5148</v>
      </c>
    </row>
    <row r="27" spans="1:8" ht="12.75">
      <c r="A27" s="24">
        <v>40143</v>
      </c>
      <c r="B27" s="23" t="s">
        <v>113</v>
      </c>
      <c r="C27" s="43" t="s">
        <v>89</v>
      </c>
      <c r="D27" s="44">
        <v>1008</v>
      </c>
      <c r="E27" s="43" t="s">
        <v>92</v>
      </c>
      <c r="F27" s="23" t="s">
        <v>93</v>
      </c>
      <c r="G27" s="25">
        <v>350</v>
      </c>
      <c r="H27" s="27">
        <v>100.084</v>
      </c>
    </row>
    <row r="28" spans="1:8" ht="12.75">
      <c r="A28" s="24">
        <v>40144</v>
      </c>
      <c r="B28" s="23" t="s">
        <v>112</v>
      </c>
      <c r="C28" s="43" t="s">
        <v>89</v>
      </c>
      <c r="D28" s="44">
        <v>665</v>
      </c>
      <c r="E28" s="43" t="s">
        <v>90</v>
      </c>
      <c r="F28" s="23" t="s">
        <v>91</v>
      </c>
      <c r="G28" s="25">
        <v>142</v>
      </c>
      <c r="H28" s="27">
        <v>100.0102</v>
      </c>
    </row>
    <row r="29" spans="1:8" ht="12.75">
      <c r="A29" s="24">
        <v>40148</v>
      </c>
      <c r="B29" s="23" t="s">
        <v>111</v>
      </c>
      <c r="C29" s="43" t="s">
        <v>89</v>
      </c>
      <c r="D29" s="44">
        <v>661</v>
      </c>
      <c r="E29" s="43" t="s">
        <v>90</v>
      </c>
      <c r="F29" s="23" t="s">
        <v>91</v>
      </c>
      <c r="G29" s="25">
        <v>378.416</v>
      </c>
      <c r="H29" s="27">
        <v>100.835</v>
      </c>
    </row>
    <row r="30" spans="1:8" ht="12.75">
      <c r="A30" s="24"/>
      <c r="B30" s="23"/>
      <c r="C30" s="23"/>
      <c r="D30" s="23"/>
      <c r="E30" s="36"/>
      <c r="F30" s="23"/>
      <c r="G30" s="25"/>
      <c r="H30" s="27"/>
    </row>
    <row r="31" spans="1:8" ht="12.75">
      <c r="A31" s="6"/>
      <c r="B31" s="2"/>
      <c r="C31" s="2"/>
      <c r="D31" s="2"/>
      <c r="E31" s="2"/>
      <c r="F31" s="14" t="s">
        <v>88</v>
      </c>
      <c r="G31" s="15">
        <f>SUM(G22:G30)</f>
        <v>1561.795704</v>
      </c>
      <c r="H31" s="7"/>
    </row>
    <row r="32" spans="1:8" ht="12.75">
      <c r="A32" s="6"/>
      <c r="B32" s="2"/>
      <c r="C32" s="2"/>
      <c r="D32" s="2"/>
      <c r="E32" s="2"/>
      <c r="F32" s="14"/>
      <c r="G32" s="15"/>
      <c r="H32" s="7"/>
    </row>
    <row r="33" spans="1:8" ht="12.75">
      <c r="A33" s="47"/>
      <c r="B33" s="48"/>
      <c r="C33" s="48"/>
      <c r="D33" s="48"/>
      <c r="E33" s="48"/>
      <c r="F33" s="49" t="s">
        <v>100</v>
      </c>
      <c r="G33" s="50">
        <f>+G31+G16</f>
        <v>2699.119329</v>
      </c>
      <c r="H33" s="51"/>
    </row>
    <row r="34" spans="1:9" ht="12.75">
      <c r="A34" s="9"/>
      <c r="B34" s="9"/>
      <c r="C34" s="9"/>
      <c r="D34" s="9"/>
      <c r="E34" s="9"/>
      <c r="F34" s="9"/>
      <c r="G34" s="9"/>
      <c r="H34" s="9"/>
      <c r="I34" s="2"/>
    </row>
    <row r="35" spans="1:8" ht="12.75">
      <c r="A35" s="11" t="s">
        <v>1</v>
      </c>
      <c r="B35" s="11"/>
      <c r="C35" s="11"/>
      <c r="D35" s="11"/>
      <c r="E35" s="11"/>
      <c r="F35" s="11" t="s">
        <v>6</v>
      </c>
      <c r="G35" s="11" t="s">
        <v>9</v>
      </c>
      <c r="H35" s="11"/>
    </row>
    <row r="36" spans="1:8" ht="12.75">
      <c r="A36" s="12" t="s">
        <v>2</v>
      </c>
      <c r="B36" s="12" t="s">
        <v>3</v>
      </c>
      <c r="C36" s="12" t="s">
        <v>41</v>
      </c>
      <c r="D36" s="12" t="s">
        <v>4</v>
      </c>
      <c r="E36" s="12" t="s">
        <v>72</v>
      </c>
      <c r="F36" s="12" t="s">
        <v>7</v>
      </c>
      <c r="G36" s="12" t="s">
        <v>10</v>
      </c>
      <c r="H36" s="12" t="s">
        <v>12</v>
      </c>
    </row>
    <row r="37" spans="1:8" ht="12.75">
      <c r="A37" s="13"/>
      <c r="B37" s="13"/>
      <c r="C37" s="13"/>
      <c r="D37" s="13" t="s">
        <v>5</v>
      </c>
      <c r="E37" s="13"/>
      <c r="F37" s="13" t="s">
        <v>8</v>
      </c>
      <c r="G37" s="13" t="s">
        <v>94</v>
      </c>
      <c r="H37" s="13" t="s">
        <v>13</v>
      </c>
    </row>
    <row r="38" spans="1:8" ht="12.75">
      <c r="A38" s="3"/>
      <c r="B38" s="4"/>
      <c r="C38" s="4"/>
      <c r="D38" s="4"/>
      <c r="E38" s="4"/>
      <c r="F38" s="4"/>
      <c r="G38" s="4"/>
      <c r="H38" s="5"/>
    </row>
    <row r="39" spans="1:8" ht="12.75">
      <c r="A39" s="24"/>
      <c r="B39" s="23"/>
      <c r="C39" s="43"/>
      <c r="D39" s="44"/>
      <c r="E39" s="43"/>
      <c r="F39" s="23"/>
      <c r="G39" s="25"/>
      <c r="H39" s="27"/>
    </row>
    <row r="40" spans="1:8" ht="12.75">
      <c r="A40" s="24">
        <v>40129</v>
      </c>
      <c r="B40" s="23">
        <v>707</v>
      </c>
      <c r="C40" s="43" t="s">
        <v>95</v>
      </c>
      <c r="D40" s="44">
        <v>2129</v>
      </c>
      <c r="E40" s="46" t="s">
        <v>96</v>
      </c>
      <c r="F40" s="23" t="s">
        <v>97</v>
      </c>
      <c r="G40" s="25">
        <v>16.511628</v>
      </c>
      <c r="H40" s="27">
        <v>99</v>
      </c>
    </row>
    <row r="41" spans="1:8" ht="12.75">
      <c r="A41" s="24">
        <v>40129</v>
      </c>
      <c r="B41" s="23">
        <v>707</v>
      </c>
      <c r="C41" s="43" t="s">
        <v>95</v>
      </c>
      <c r="D41" s="44">
        <v>2465</v>
      </c>
      <c r="E41" s="46" t="s">
        <v>98</v>
      </c>
      <c r="F41" s="23" t="s">
        <v>99</v>
      </c>
      <c r="G41" s="25">
        <v>16.511628</v>
      </c>
      <c r="H41" s="27">
        <v>99.0099</v>
      </c>
    </row>
    <row r="42" spans="1:8" ht="12.75">
      <c r="A42" s="24">
        <v>40136</v>
      </c>
      <c r="B42" s="23" t="s">
        <v>106</v>
      </c>
      <c r="C42" s="43" t="s">
        <v>95</v>
      </c>
      <c r="D42" s="44">
        <v>2122</v>
      </c>
      <c r="E42" s="46" t="s">
        <v>96</v>
      </c>
      <c r="F42" s="23" t="s">
        <v>97</v>
      </c>
      <c r="G42" s="25">
        <v>19.233024</v>
      </c>
      <c r="H42" s="27">
        <v>98.5755</v>
      </c>
    </row>
    <row r="43" spans="1:8" ht="12.75">
      <c r="A43" s="24">
        <v>40136</v>
      </c>
      <c r="B43" s="23" t="s">
        <v>106</v>
      </c>
      <c r="C43" s="43" t="s">
        <v>95</v>
      </c>
      <c r="D43" s="44">
        <v>2458</v>
      </c>
      <c r="E43" s="43" t="s">
        <v>98</v>
      </c>
      <c r="F43" s="23" t="s">
        <v>99</v>
      </c>
      <c r="G43" s="25">
        <v>16.536203999999998</v>
      </c>
      <c r="H43" s="27">
        <v>98.7532</v>
      </c>
    </row>
    <row r="44" spans="1:8" ht="12.75">
      <c r="A44" s="24"/>
      <c r="B44" s="23"/>
      <c r="C44" s="23"/>
      <c r="D44" s="23"/>
      <c r="E44" s="36"/>
      <c r="F44" s="23"/>
      <c r="G44" s="25"/>
      <c r="H44" s="27"/>
    </row>
    <row r="45" spans="1:8" ht="12.75">
      <c r="A45" s="6"/>
      <c r="B45" s="2"/>
      <c r="C45" s="2"/>
      <c r="D45" s="2"/>
      <c r="E45" s="2"/>
      <c r="F45" s="14" t="s">
        <v>101</v>
      </c>
      <c r="G45" s="15">
        <f>SUM(G39:G44)</f>
        <v>68.792484</v>
      </c>
      <c r="H45" s="7"/>
    </row>
    <row r="46" spans="1:8" ht="12.75">
      <c r="A46" s="6"/>
      <c r="B46" s="2"/>
      <c r="C46" s="2"/>
      <c r="D46" s="2"/>
      <c r="E46" s="2"/>
      <c r="H46" s="7"/>
    </row>
    <row r="47" spans="1:8" ht="12.75">
      <c r="A47" s="47"/>
      <c r="B47" s="48"/>
      <c r="C47" s="48"/>
      <c r="D47" s="48"/>
      <c r="E47" s="48"/>
      <c r="F47" s="49" t="s">
        <v>102</v>
      </c>
      <c r="G47" s="50">
        <f>+G45</f>
        <v>68.792484</v>
      </c>
      <c r="H47" s="51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52" t="s">
        <v>107</v>
      </c>
      <c r="B49" s="2"/>
      <c r="C49" s="2"/>
      <c r="D49" s="2"/>
      <c r="E49" s="2"/>
      <c r="F49" s="2"/>
      <c r="G49" s="2"/>
      <c r="H49" s="2"/>
    </row>
    <row r="50" spans="1:8" ht="12.75">
      <c r="A50" s="52" t="s">
        <v>108</v>
      </c>
      <c r="B50" s="2"/>
      <c r="C50" s="2"/>
      <c r="D50" s="2"/>
      <c r="E50" s="2"/>
      <c r="F50" s="2"/>
      <c r="G50" s="2"/>
      <c r="H50" s="2"/>
    </row>
    <row r="51" spans="1:8" ht="12.75">
      <c r="A51" s="52" t="s">
        <v>109</v>
      </c>
      <c r="B51" s="2"/>
      <c r="C51" s="2"/>
      <c r="D51" s="2"/>
      <c r="E51" s="2"/>
      <c r="F51" s="2"/>
      <c r="G51" s="2"/>
      <c r="H51" s="2"/>
    </row>
    <row r="52" spans="1:8" ht="12.75">
      <c r="A52" s="53" t="s">
        <v>103</v>
      </c>
      <c r="B52" s="2"/>
      <c r="C52" s="2"/>
      <c r="D52" s="2"/>
      <c r="E52" s="2"/>
      <c r="F52" s="2"/>
      <c r="G52" s="2"/>
      <c r="H52" s="2"/>
    </row>
    <row r="53" spans="1:8" ht="12.75">
      <c r="A53" s="53" t="s">
        <v>110</v>
      </c>
      <c r="B53" s="2"/>
      <c r="C53" s="2"/>
      <c r="D53" s="2"/>
      <c r="E53" s="2"/>
      <c r="F53" s="2"/>
      <c r="G53" s="2"/>
      <c r="H53" s="2"/>
    </row>
    <row r="54" spans="1:8" ht="12.75">
      <c r="A54" s="53" t="s">
        <v>105</v>
      </c>
      <c r="B54" s="2"/>
      <c r="C54" s="2"/>
      <c r="D54" s="2"/>
      <c r="E54" s="2"/>
      <c r="F54" s="2"/>
      <c r="G54" s="2"/>
      <c r="H54" s="2"/>
    </row>
    <row r="56" spans="1:8" ht="12.75">
      <c r="A56" s="65" t="s">
        <v>104</v>
      </c>
      <c r="B56" s="65"/>
      <c r="C56" s="65"/>
      <c r="D56" s="65"/>
      <c r="E56" s="65"/>
      <c r="F56" s="65"/>
      <c r="G56" s="65"/>
      <c r="H56" s="65"/>
    </row>
    <row r="57" spans="1:8" s="28" customFormat="1" ht="37.5">
      <c r="A57" s="66"/>
      <c r="B57" s="66"/>
      <c r="C57" s="66"/>
      <c r="D57" s="66"/>
      <c r="E57" s="66"/>
      <c r="F57" s="66"/>
      <c r="G57" s="66"/>
      <c r="H57" s="66"/>
    </row>
  </sheetData>
  <sheetProtection/>
  <mergeCells count="6">
    <mergeCell ref="A56:H56"/>
    <mergeCell ref="A57:H57"/>
    <mergeCell ref="A2:H2"/>
    <mergeCell ref="A3:H3"/>
    <mergeCell ref="A4:H4"/>
    <mergeCell ref="A5:G5"/>
  </mergeCells>
  <printOptions horizontalCentered="1"/>
  <pageMargins left="0.3937007874015748" right="0.3937007874015748" top="0.7086614173228347" bottom="0.3937007874015748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41" sqref="A41:H41"/>
    </sheetView>
  </sheetViews>
  <sheetFormatPr defaultColWidth="11.421875" defaultRowHeight="12.75"/>
  <cols>
    <col min="1" max="1" width="14.421875" style="0" customWidth="1"/>
    <col min="2" max="4" width="9.00390625" style="0" customWidth="1"/>
    <col min="5" max="5" width="7.7109375" style="0" customWidth="1"/>
    <col min="6" max="6" width="18.7109375" style="0" customWidth="1"/>
    <col min="7" max="7" width="15.7109375" style="0" customWidth="1"/>
    <col min="8" max="8" width="12.7109375" style="0" customWidth="1"/>
    <col min="10" max="10" width="15.2812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3.5" customHeight="1">
      <c r="A2" s="65" t="s">
        <v>0</v>
      </c>
      <c r="B2" s="65"/>
      <c r="C2" s="65"/>
      <c r="D2" s="65"/>
      <c r="E2" s="65"/>
      <c r="F2" s="65"/>
      <c r="G2" s="65"/>
      <c r="H2" s="65"/>
    </row>
    <row r="3" spans="1:8" ht="12.75">
      <c r="A3" s="65" t="s">
        <v>14</v>
      </c>
      <c r="B3" s="65"/>
      <c r="C3" s="65"/>
      <c r="D3" s="65"/>
      <c r="E3" s="65"/>
      <c r="F3" s="65"/>
      <c r="G3" s="65"/>
      <c r="H3" s="65"/>
    </row>
    <row r="4" spans="1:8" ht="12.75">
      <c r="A4" s="65" t="s">
        <v>78</v>
      </c>
      <c r="B4" s="65"/>
      <c r="C4" s="65"/>
      <c r="D4" s="65"/>
      <c r="E4" s="65"/>
      <c r="F4" s="65"/>
      <c r="G4" s="65"/>
      <c r="H4" s="65"/>
    </row>
    <row r="5" spans="1:7" ht="12.75">
      <c r="A5" s="67"/>
      <c r="B5" s="67"/>
      <c r="C5" s="67"/>
      <c r="D5" s="67"/>
      <c r="E5" s="67"/>
      <c r="F5" s="67"/>
      <c r="G5" s="67"/>
    </row>
    <row r="6" spans="1:8" ht="12.75">
      <c r="A6" s="11" t="s">
        <v>1</v>
      </c>
      <c r="B6" s="11"/>
      <c r="C6" s="11"/>
      <c r="D6" s="11"/>
      <c r="E6" s="11"/>
      <c r="F6" s="11" t="s">
        <v>6</v>
      </c>
      <c r="G6" s="11" t="s">
        <v>9</v>
      </c>
      <c r="H6" s="11"/>
    </row>
    <row r="7" spans="1:8" ht="12.75">
      <c r="A7" s="12" t="s">
        <v>2</v>
      </c>
      <c r="B7" s="12" t="s">
        <v>3</v>
      </c>
      <c r="C7" s="12" t="s">
        <v>41</v>
      </c>
      <c r="D7" s="12" t="s">
        <v>4</v>
      </c>
      <c r="E7" s="12" t="s">
        <v>79</v>
      </c>
      <c r="F7" s="12" t="s">
        <v>7</v>
      </c>
      <c r="G7" s="12" t="s">
        <v>10</v>
      </c>
      <c r="H7" s="12" t="s">
        <v>12</v>
      </c>
    </row>
    <row r="8" spans="1:10" ht="12.75">
      <c r="A8" s="13"/>
      <c r="B8" s="13"/>
      <c r="C8" s="13"/>
      <c r="D8" s="13" t="s">
        <v>5</v>
      </c>
      <c r="E8" s="13"/>
      <c r="F8" s="13" t="s">
        <v>8</v>
      </c>
      <c r="G8" s="13" t="s">
        <v>11</v>
      </c>
      <c r="H8" s="13" t="s">
        <v>13</v>
      </c>
      <c r="J8" s="21"/>
    </row>
    <row r="9" spans="1:10" ht="12.75">
      <c r="A9" s="3"/>
      <c r="B9" s="4"/>
      <c r="C9" s="4"/>
      <c r="D9" s="4"/>
      <c r="E9" s="4"/>
      <c r="F9" s="4"/>
      <c r="G9" s="4"/>
      <c r="H9" s="5"/>
      <c r="J9" s="21"/>
    </row>
    <row r="10" spans="1:8" ht="12.75">
      <c r="A10" s="24">
        <v>39301</v>
      </c>
      <c r="B10" s="23">
        <v>698</v>
      </c>
      <c r="C10" s="43" t="s">
        <v>75</v>
      </c>
      <c r="D10" s="44">
        <v>1948</v>
      </c>
      <c r="E10" s="43" t="s">
        <v>76</v>
      </c>
      <c r="F10" s="23" t="s">
        <v>77</v>
      </c>
      <c r="G10" s="25">
        <f>177912.5+39775</f>
        <v>217687.5</v>
      </c>
      <c r="H10" s="27">
        <v>106.575</v>
      </c>
    </row>
    <row r="11" spans="1:8" ht="12.75">
      <c r="A11" s="8"/>
      <c r="B11" s="9"/>
      <c r="C11" s="9"/>
      <c r="D11" s="9"/>
      <c r="E11" s="9"/>
      <c r="F11" s="31" t="s">
        <v>15</v>
      </c>
      <c r="G11" s="32">
        <f>SUM(G10:G10)</f>
        <v>217687.5</v>
      </c>
      <c r="H11" s="10"/>
    </row>
    <row r="12" spans="1:8" ht="12.75">
      <c r="A12" s="3"/>
      <c r="B12" s="4"/>
      <c r="C12" s="4"/>
      <c r="D12" s="4"/>
      <c r="E12" s="4"/>
      <c r="F12" s="4"/>
      <c r="G12" s="4"/>
      <c r="H12" s="5"/>
    </row>
    <row r="13" spans="1:8" ht="12.75">
      <c r="A13" s="24">
        <v>39330</v>
      </c>
      <c r="B13" s="23">
        <v>698</v>
      </c>
      <c r="C13" s="43" t="s">
        <v>75</v>
      </c>
      <c r="D13" s="44">
        <v>1919</v>
      </c>
      <c r="E13" s="43" t="s">
        <v>76</v>
      </c>
      <c r="F13" s="23" t="s">
        <v>77</v>
      </c>
      <c r="G13" s="25">
        <v>215000</v>
      </c>
      <c r="H13" s="27">
        <v>100.8097</v>
      </c>
    </row>
    <row r="14" spans="1:8" ht="12.75">
      <c r="A14" s="8"/>
      <c r="B14" s="9"/>
      <c r="C14" s="9"/>
      <c r="D14" s="9"/>
      <c r="E14" s="9"/>
      <c r="F14" s="31" t="s">
        <v>15</v>
      </c>
      <c r="G14" s="32">
        <f>SUM(G13:G13)</f>
        <v>215000</v>
      </c>
      <c r="H14" s="10"/>
    </row>
    <row r="15" spans="1:7" ht="12.75">
      <c r="A15" s="20"/>
      <c r="B15" s="2"/>
      <c r="C15" s="2"/>
      <c r="D15" s="2"/>
      <c r="E15" s="2"/>
      <c r="F15" s="2"/>
      <c r="G15" s="2"/>
    </row>
    <row r="16" spans="1:7" ht="12.75">
      <c r="A16" s="45" t="s">
        <v>70</v>
      </c>
      <c r="B16" s="2"/>
      <c r="C16" s="2"/>
      <c r="D16" s="2"/>
      <c r="E16" s="2"/>
      <c r="F16" s="2"/>
      <c r="G16" s="2"/>
    </row>
    <row r="17" spans="1:7" ht="12.75">
      <c r="A17" s="45" t="s">
        <v>74</v>
      </c>
      <c r="B17" s="2"/>
      <c r="C17" s="2"/>
      <c r="D17" s="2"/>
      <c r="E17" s="2"/>
      <c r="F17" s="2"/>
      <c r="G17" s="2"/>
    </row>
    <row r="19" spans="1:8" ht="12.75">
      <c r="A19" s="65" t="e">
        <f>+#REF!</f>
        <v>#REF!</v>
      </c>
      <c r="B19" s="65"/>
      <c r="C19" s="65"/>
      <c r="D19" s="65"/>
      <c r="E19" s="65"/>
      <c r="F19" s="65"/>
      <c r="G19" s="65"/>
      <c r="H19" s="65"/>
    </row>
    <row r="20" spans="1:8" ht="37.5">
      <c r="A20" s="28"/>
      <c r="B20" s="28"/>
      <c r="C20" s="28"/>
      <c r="D20" s="28"/>
      <c r="E20" s="28"/>
      <c r="F20" s="28"/>
      <c r="G20" s="28"/>
      <c r="H20" s="28"/>
    </row>
  </sheetData>
  <sheetProtection/>
  <mergeCells count="5">
    <mergeCell ref="A19:H19"/>
    <mergeCell ref="A5:G5"/>
    <mergeCell ref="A2:H2"/>
    <mergeCell ref="A3:H3"/>
    <mergeCell ref="A4:H4"/>
  </mergeCells>
  <printOptions horizontalCentered="1"/>
  <pageMargins left="0.3937007874015748" right="0.3937007874015748" top="0.69" bottom="0.3937007874015748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46">
      <selection activeCell="A41" sqref="A41:H41"/>
    </sheetView>
  </sheetViews>
  <sheetFormatPr defaultColWidth="11.421875" defaultRowHeight="12.75"/>
  <cols>
    <col min="1" max="1" width="14.421875" style="0" customWidth="1"/>
    <col min="2" max="4" width="9.00390625" style="0" customWidth="1"/>
    <col min="5" max="5" width="7.7109375" style="0" customWidth="1"/>
    <col min="6" max="6" width="18.7109375" style="0" customWidth="1"/>
    <col min="7" max="7" width="15.7109375" style="0" customWidth="1"/>
    <col min="8" max="8" width="12.7109375" style="0" customWidth="1"/>
    <col min="10" max="10" width="15.2812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3.5" customHeight="1">
      <c r="A2" s="65" t="s">
        <v>0</v>
      </c>
      <c r="B2" s="65"/>
      <c r="C2" s="65"/>
      <c r="D2" s="65"/>
      <c r="E2" s="65"/>
      <c r="F2" s="65"/>
      <c r="G2" s="65"/>
      <c r="H2" s="65"/>
    </row>
    <row r="3" spans="1:8" ht="12.75">
      <c r="A3" s="65" t="s">
        <v>14</v>
      </c>
      <c r="B3" s="65"/>
      <c r="C3" s="65"/>
      <c r="D3" s="65"/>
      <c r="E3" s="65"/>
      <c r="F3" s="65"/>
      <c r="G3" s="65"/>
      <c r="H3" s="65"/>
    </row>
    <row r="4" spans="1:8" ht="12.75">
      <c r="A4" s="65"/>
      <c r="B4" s="65"/>
      <c r="C4" s="65"/>
      <c r="D4" s="65"/>
      <c r="E4" s="65"/>
      <c r="F4" s="65"/>
      <c r="G4" s="65"/>
      <c r="H4" s="65"/>
    </row>
    <row r="5" spans="1:7" ht="12.75">
      <c r="A5" s="67"/>
      <c r="B5" s="67"/>
      <c r="C5" s="67"/>
      <c r="D5" s="67"/>
      <c r="E5" s="67"/>
      <c r="F5" s="67"/>
      <c r="G5" s="67"/>
    </row>
    <row r="6" spans="1:8" ht="12.75">
      <c r="A6" s="11" t="s">
        <v>1</v>
      </c>
      <c r="B6" s="11"/>
      <c r="C6" s="11"/>
      <c r="D6" s="11"/>
      <c r="E6" s="11"/>
      <c r="F6" s="11" t="s">
        <v>6</v>
      </c>
      <c r="G6" s="11" t="s">
        <v>9</v>
      </c>
      <c r="H6" s="11"/>
    </row>
    <row r="7" spans="1:8" ht="12.75">
      <c r="A7" s="12" t="s">
        <v>2</v>
      </c>
      <c r="B7" s="12" t="s">
        <v>3</v>
      </c>
      <c r="C7" s="12" t="s">
        <v>41</v>
      </c>
      <c r="D7" s="12" t="s">
        <v>4</v>
      </c>
      <c r="E7" s="12" t="s">
        <v>73</v>
      </c>
      <c r="F7" s="12" t="s">
        <v>7</v>
      </c>
      <c r="G7" s="12" t="s">
        <v>10</v>
      </c>
      <c r="H7" s="12" t="s">
        <v>12</v>
      </c>
    </row>
    <row r="8" spans="1:10" ht="12.75">
      <c r="A8" s="13"/>
      <c r="B8" s="13"/>
      <c r="C8" s="13"/>
      <c r="D8" s="13" t="s">
        <v>5</v>
      </c>
      <c r="E8" s="13" t="s">
        <v>72</v>
      </c>
      <c r="F8" s="13" t="s">
        <v>8</v>
      </c>
      <c r="G8" s="13" t="s">
        <v>11</v>
      </c>
      <c r="H8" s="13" t="s">
        <v>13</v>
      </c>
      <c r="J8" s="21"/>
    </row>
    <row r="9" spans="1:10" ht="12.75">
      <c r="A9" s="3"/>
      <c r="B9" s="4"/>
      <c r="C9" s="4"/>
      <c r="D9" s="4"/>
      <c r="E9" s="4"/>
      <c r="F9" s="4"/>
      <c r="G9" s="4"/>
      <c r="H9" s="5"/>
      <c r="J9" s="21"/>
    </row>
    <row r="10" spans="1:10" ht="12.75">
      <c r="A10" s="24">
        <v>38862</v>
      </c>
      <c r="B10" s="23">
        <v>695</v>
      </c>
      <c r="C10" s="23">
        <v>4463</v>
      </c>
      <c r="D10" s="23">
        <v>1743</v>
      </c>
      <c r="E10" s="36">
        <v>32011</v>
      </c>
      <c r="F10" s="23" t="s">
        <v>43</v>
      </c>
      <c r="G10" s="25">
        <v>18976.543358</v>
      </c>
      <c r="H10" s="27">
        <v>103.4148</v>
      </c>
      <c r="J10" s="21"/>
    </row>
    <row r="11" spans="1:10" ht="12.75">
      <c r="A11" s="24">
        <v>38862</v>
      </c>
      <c r="B11" s="23">
        <v>695</v>
      </c>
      <c r="C11" s="23">
        <v>4463</v>
      </c>
      <c r="D11" s="23">
        <v>1869</v>
      </c>
      <c r="E11" s="36">
        <v>72011</v>
      </c>
      <c r="F11" s="23" t="s">
        <v>42</v>
      </c>
      <c r="G11" s="25">
        <v>35032.275408</v>
      </c>
      <c r="H11" s="27">
        <v>103.9909</v>
      </c>
      <c r="J11" s="21"/>
    </row>
    <row r="12" spans="1:8" ht="12.75">
      <c r="A12" s="24">
        <v>38862</v>
      </c>
      <c r="B12" s="23">
        <v>695</v>
      </c>
      <c r="C12" s="23">
        <v>4463</v>
      </c>
      <c r="D12" s="23">
        <v>2226</v>
      </c>
      <c r="E12" s="36">
        <v>62012</v>
      </c>
      <c r="F12" s="23" t="s">
        <v>44</v>
      </c>
      <c r="G12" s="25">
        <v>16000</v>
      </c>
      <c r="H12" s="27">
        <v>104.8399</v>
      </c>
    </row>
    <row r="13" spans="1:8" ht="12.75">
      <c r="A13" s="8"/>
      <c r="B13" s="9"/>
      <c r="C13" s="9"/>
      <c r="D13" s="9"/>
      <c r="E13" s="9"/>
      <c r="F13" s="31" t="s">
        <v>15</v>
      </c>
      <c r="G13" s="32">
        <f>SUM(G10:G12)</f>
        <v>70008.818766</v>
      </c>
      <c r="H13" s="10"/>
    </row>
    <row r="14" spans="1:8" ht="12.75">
      <c r="A14" s="24">
        <v>38869</v>
      </c>
      <c r="B14" s="23">
        <v>695</v>
      </c>
      <c r="C14" s="23">
        <v>4463</v>
      </c>
      <c r="D14" s="23">
        <v>2528</v>
      </c>
      <c r="E14" s="36">
        <v>52013</v>
      </c>
      <c r="F14" s="23" t="s">
        <v>45</v>
      </c>
      <c r="G14" s="25">
        <f>15000+18928.384247</f>
        <v>33928.384247</v>
      </c>
      <c r="H14" s="27">
        <v>105.1267</v>
      </c>
    </row>
    <row r="15" spans="1:8" ht="12.75">
      <c r="A15" s="24">
        <v>38869</v>
      </c>
      <c r="B15" s="23">
        <v>695</v>
      </c>
      <c r="C15" s="23">
        <v>4463</v>
      </c>
      <c r="D15" s="23">
        <v>3129</v>
      </c>
      <c r="E15" s="36">
        <v>122014</v>
      </c>
      <c r="F15" s="23" t="s">
        <v>46</v>
      </c>
      <c r="G15" s="25">
        <f>15000+18514.118558</f>
        <v>33514.118558</v>
      </c>
      <c r="H15" s="27">
        <v>106.509</v>
      </c>
    </row>
    <row r="16" spans="1:8" ht="12.75">
      <c r="A16" s="6"/>
      <c r="B16" s="2"/>
      <c r="C16" s="2"/>
      <c r="D16" s="2"/>
      <c r="E16" s="2"/>
      <c r="F16" s="14" t="s">
        <v>15</v>
      </c>
      <c r="G16" s="15">
        <f>SUM(G14:G15)</f>
        <v>67442.502805</v>
      </c>
      <c r="H16" s="7"/>
    </row>
    <row r="17" spans="1:10" ht="12.75">
      <c r="A17" s="37">
        <v>38876</v>
      </c>
      <c r="B17" s="38">
        <v>695</v>
      </c>
      <c r="C17" s="38">
        <v>4463</v>
      </c>
      <c r="D17" s="38">
        <v>2521</v>
      </c>
      <c r="E17" s="39">
        <v>52013</v>
      </c>
      <c r="F17" s="38" t="s">
        <v>45</v>
      </c>
      <c r="G17" s="40">
        <v>18501.926542</v>
      </c>
      <c r="H17" s="41">
        <v>106.171</v>
      </c>
      <c r="J17" s="21"/>
    </row>
    <row r="18" spans="1:10" ht="12.75">
      <c r="A18" s="24">
        <v>38876</v>
      </c>
      <c r="B18" s="23">
        <v>695</v>
      </c>
      <c r="C18" s="23">
        <v>4463</v>
      </c>
      <c r="D18" s="23">
        <v>3122</v>
      </c>
      <c r="E18" s="36">
        <v>122014</v>
      </c>
      <c r="F18" s="23" t="s">
        <v>46</v>
      </c>
      <c r="G18" s="25">
        <v>18514.118558</v>
      </c>
      <c r="H18" s="27">
        <v>107.5226</v>
      </c>
      <c r="J18" s="21"/>
    </row>
    <row r="19" spans="1:8" ht="12.75">
      <c r="A19" s="24">
        <v>38876</v>
      </c>
      <c r="B19" s="23">
        <v>695</v>
      </c>
      <c r="C19" s="23">
        <v>4463</v>
      </c>
      <c r="D19" s="23">
        <v>3445</v>
      </c>
      <c r="E19" s="36">
        <v>112015</v>
      </c>
      <c r="F19" s="23" t="s">
        <v>47</v>
      </c>
      <c r="G19" s="25">
        <v>30000</v>
      </c>
      <c r="H19" s="27">
        <v>108.1198</v>
      </c>
    </row>
    <row r="20" spans="1:8" ht="12.75">
      <c r="A20" s="8"/>
      <c r="B20" s="9"/>
      <c r="C20" s="9"/>
      <c r="D20" s="9"/>
      <c r="E20" s="9"/>
      <c r="F20" s="31" t="s">
        <v>15</v>
      </c>
      <c r="G20" s="32">
        <f>SUM(G17:G19)</f>
        <v>67016.0451</v>
      </c>
      <c r="H20" s="10"/>
    </row>
    <row r="21" spans="1:10" ht="12.75">
      <c r="A21" s="24">
        <v>38883</v>
      </c>
      <c r="B21" s="23">
        <v>695</v>
      </c>
      <c r="C21" s="23">
        <v>4463</v>
      </c>
      <c r="D21" s="23">
        <v>1722</v>
      </c>
      <c r="E21" s="36">
        <v>32011</v>
      </c>
      <c r="F21" s="23" t="s">
        <v>43</v>
      </c>
      <c r="G21" s="25">
        <v>38062.228677</v>
      </c>
      <c r="H21" s="27">
        <v>104.9112</v>
      </c>
      <c r="J21" s="21"/>
    </row>
    <row r="22" spans="1:10" ht="12.75">
      <c r="A22" s="24">
        <v>38883</v>
      </c>
      <c r="B22" s="23">
        <v>695</v>
      </c>
      <c r="C22" s="23">
        <v>4463</v>
      </c>
      <c r="D22" s="23">
        <v>3115</v>
      </c>
      <c r="E22" s="36">
        <v>122014</v>
      </c>
      <c r="F22" s="23" t="s">
        <v>46</v>
      </c>
      <c r="G22" s="25">
        <v>30000</v>
      </c>
      <c r="H22" s="27">
        <v>108.904</v>
      </c>
      <c r="J22" s="21"/>
    </row>
    <row r="23" spans="1:8" ht="12.75">
      <c r="A23" s="8"/>
      <c r="B23" s="9"/>
      <c r="C23" s="9"/>
      <c r="D23" s="9"/>
      <c r="E23" s="9"/>
      <c r="F23" s="31" t="s">
        <v>15</v>
      </c>
      <c r="G23" s="32">
        <f>SUM(G21:G22)</f>
        <v>68062.228677</v>
      </c>
      <c r="H23" s="10"/>
    </row>
    <row r="24" spans="1:8" ht="12.75">
      <c r="A24" s="24">
        <v>38946</v>
      </c>
      <c r="B24" s="23" t="s">
        <v>48</v>
      </c>
      <c r="C24" s="43" t="s">
        <v>49</v>
      </c>
      <c r="D24" s="23">
        <v>3375</v>
      </c>
      <c r="E24" s="43" t="s">
        <v>51</v>
      </c>
      <c r="F24" s="23" t="s">
        <v>47</v>
      </c>
      <c r="G24" s="25">
        <v>30250.191928</v>
      </c>
      <c r="H24" s="27">
        <v>116.6324</v>
      </c>
    </row>
    <row r="25" spans="1:8" ht="12.75">
      <c r="A25" s="24">
        <v>38946</v>
      </c>
      <c r="B25" s="23">
        <v>696</v>
      </c>
      <c r="C25" s="43" t="s">
        <v>50</v>
      </c>
      <c r="D25" s="23">
        <v>3703</v>
      </c>
      <c r="E25" s="43" t="s">
        <v>52</v>
      </c>
      <c r="F25" s="23" t="s">
        <v>53</v>
      </c>
      <c r="G25" s="25">
        <v>33514.118558</v>
      </c>
      <c r="H25" s="27">
        <v>117.3371</v>
      </c>
    </row>
    <row r="26" spans="1:8" ht="12.75">
      <c r="A26" s="8"/>
      <c r="B26" s="9"/>
      <c r="C26" s="9"/>
      <c r="D26" s="9"/>
      <c r="E26" s="9"/>
      <c r="F26" s="31" t="s">
        <v>15</v>
      </c>
      <c r="G26" s="32">
        <f>SUM(G24:G25)</f>
        <v>63764.310486</v>
      </c>
      <c r="H26" s="10"/>
    </row>
    <row r="27" spans="1:8" ht="12.75">
      <c r="A27" s="24">
        <v>38953</v>
      </c>
      <c r="B27" s="23" t="s">
        <v>48</v>
      </c>
      <c r="C27" s="43" t="s">
        <v>49</v>
      </c>
      <c r="D27" s="44">
        <v>3045</v>
      </c>
      <c r="E27" s="43" t="s">
        <v>54</v>
      </c>
      <c r="F27" s="23" t="s">
        <v>46</v>
      </c>
      <c r="G27" s="25">
        <v>15000</v>
      </c>
      <c r="H27" s="27">
        <v>116.7893</v>
      </c>
    </row>
    <row r="28" spans="1:8" ht="12.75">
      <c r="A28" s="24">
        <v>38953</v>
      </c>
      <c r="B28" s="23">
        <v>696</v>
      </c>
      <c r="C28" s="43" t="s">
        <v>50</v>
      </c>
      <c r="D28" s="44">
        <v>3696</v>
      </c>
      <c r="E28" s="43" t="s">
        <v>52</v>
      </c>
      <c r="F28" s="23" t="s">
        <v>53</v>
      </c>
      <c r="G28" s="25">
        <v>30000</v>
      </c>
      <c r="H28" s="27">
        <v>119.292</v>
      </c>
    </row>
    <row r="29" spans="1:8" ht="12.75">
      <c r="A29" s="24">
        <v>38953</v>
      </c>
      <c r="B29" s="23">
        <v>696</v>
      </c>
      <c r="C29" s="43" t="s">
        <v>50</v>
      </c>
      <c r="D29" s="44">
        <v>4060</v>
      </c>
      <c r="E29" s="43" t="s">
        <v>55</v>
      </c>
      <c r="F29" s="23" t="s">
        <v>56</v>
      </c>
      <c r="G29" s="25">
        <v>25000</v>
      </c>
      <c r="H29" s="27">
        <v>120.0351</v>
      </c>
    </row>
    <row r="30" spans="1:8" s="28" customFormat="1" ht="18" customHeight="1">
      <c r="A30" s="8"/>
      <c r="B30" s="9"/>
      <c r="C30" s="9"/>
      <c r="D30" s="9"/>
      <c r="E30" s="9"/>
      <c r="F30" s="31" t="s">
        <v>15</v>
      </c>
      <c r="G30" s="32">
        <f>SUM(G27:G29)</f>
        <v>70000</v>
      </c>
      <c r="H30" s="10"/>
    </row>
    <row r="31" spans="1:8" s="28" customFormat="1" ht="18" customHeight="1">
      <c r="A31" s="24">
        <v>38960</v>
      </c>
      <c r="B31" s="23" t="s">
        <v>48</v>
      </c>
      <c r="C31" s="43" t="s">
        <v>49</v>
      </c>
      <c r="D31" s="44">
        <v>3361</v>
      </c>
      <c r="E31" s="43" t="s">
        <v>51</v>
      </c>
      <c r="F31" s="23" t="s">
        <v>57</v>
      </c>
      <c r="G31" s="25">
        <v>15000</v>
      </c>
      <c r="H31" s="27">
        <v>119.805</v>
      </c>
    </row>
    <row r="32" spans="1:8" ht="12.75" customHeight="1">
      <c r="A32" s="24">
        <v>38960</v>
      </c>
      <c r="B32" s="23">
        <v>696</v>
      </c>
      <c r="C32" s="43" t="s">
        <v>50</v>
      </c>
      <c r="D32" s="44">
        <v>4053</v>
      </c>
      <c r="E32" s="43" t="s">
        <v>55</v>
      </c>
      <c r="F32" s="23" t="s">
        <v>56</v>
      </c>
      <c r="G32" s="25">
        <v>30000</v>
      </c>
      <c r="H32" s="27">
        <v>122.5821</v>
      </c>
    </row>
    <row r="33" spans="1:8" ht="12.75" customHeight="1">
      <c r="A33" s="24">
        <v>38960</v>
      </c>
      <c r="B33" s="23">
        <v>696</v>
      </c>
      <c r="C33" s="43" t="s">
        <v>50</v>
      </c>
      <c r="D33" s="44">
        <v>4271</v>
      </c>
      <c r="E33" s="43" t="s">
        <v>58</v>
      </c>
      <c r="F33" s="23" t="s">
        <v>59</v>
      </c>
      <c r="G33" s="25">
        <v>25000</v>
      </c>
      <c r="H33" s="27">
        <v>123.5271</v>
      </c>
    </row>
    <row r="34" spans="1:8" ht="12.75">
      <c r="A34" s="8"/>
      <c r="B34" s="9"/>
      <c r="C34" s="9"/>
      <c r="D34" s="9"/>
      <c r="E34" s="9"/>
      <c r="F34" s="31" t="s">
        <v>15</v>
      </c>
      <c r="G34" s="32">
        <f>SUM(G31:G33)</f>
        <v>70000</v>
      </c>
      <c r="H34" s="10"/>
    </row>
    <row r="35" spans="1:8" ht="12.75">
      <c r="A35" s="24">
        <v>38967</v>
      </c>
      <c r="B35" s="23">
        <v>696</v>
      </c>
      <c r="C35" s="43" t="s">
        <v>50</v>
      </c>
      <c r="D35" s="44">
        <v>4264</v>
      </c>
      <c r="E35" s="43" t="s">
        <v>60</v>
      </c>
      <c r="F35" s="23" t="s">
        <v>59</v>
      </c>
      <c r="G35" s="25">
        <v>45000</v>
      </c>
      <c r="H35" s="27">
        <v>126.4976</v>
      </c>
    </row>
    <row r="36" spans="1:8" ht="12.75">
      <c r="A36" s="24">
        <v>38967</v>
      </c>
      <c r="B36" s="23">
        <v>696</v>
      </c>
      <c r="C36" s="43" t="s">
        <v>50</v>
      </c>
      <c r="D36" s="44">
        <v>4712</v>
      </c>
      <c r="E36" s="43" t="s">
        <v>61</v>
      </c>
      <c r="F36" s="23" t="s">
        <v>63</v>
      </c>
      <c r="G36" s="25">
        <v>20000</v>
      </c>
      <c r="H36" s="27">
        <v>128.3898</v>
      </c>
    </row>
    <row r="37" spans="1:8" ht="12.75">
      <c r="A37" s="24">
        <v>38967</v>
      </c>
      <c r="B37" s="23">
        <v>696</v>
      </c>
      <c r="C37" s="43" t="s">
        <v>50</v>
      </c>
      <c r="D37" s="44">
        <v>5152</v>
      </c>
      <c r="E37" s="43" t="s">
        <v>62</v>
      </c>
      <c r="F37" s="23" t="s">
        <v>64</v>
      </c>
      <c r="G37" s="25">
        <v>5000</v>
      </c>
      <c r="H37" s="27">
        <v>129.5997</v>
      </c>
    </row>
    <row r="38" spans="1:8" ht="12.75">
      <c r="A38" s="8"/>
      <c r="B38" s="9"/>
      <c r="C38" s="9"/>
      <c r="D38" s="9"/>
      <c r="E38" s="9"/>
      <c r="F38" s="31" t="s">
        <v>15</v>
      </c>
      <c r="G38" s="32">
        <f>SUM(G35:G37)</f>
        <v>70000</v>
      </c>
      <c r="H38" s="10"/>
    </row>
    <row r="39" spans="1:8" ht="12.75">
      <c r="A39" s="24">
        <v>38974</v>
      </c>
      <c r="B39" s="23">
        <v>696</v>
      </c>
      <c r="C39" s="43" t="s">
        <v>50</v>
      </c>
      <c r="D39" s="44">
        <v>4257</v>
      </c>
      <c r="E39" s="43" t="s">
        <v>60</v>
      </c>
      <c r="F39" s="23" t="s">
        <v>59</v>
      </c>
      <c r="G39" s="25">
        <v>65000</v>
      </c>
      <c r="H39" s="27">
        <v>132.584</v>
      </c>
    </row>
    <row r="40" spans="1:8" ht="12.75">
      <c r="A40" s="24">
        <v>38974</v>
      </c>
      <c r="B40" s="23">
        <v>696</v>
      </c>
      <c r="C40" s="43" t="s">
        <v>50</v>
      </c>
      <c r="D40" s="44">
        <v>4705</v>
      </c>
      <c r="E40" s="43" t="s">
        <v>61</v>
      </c>
      <c r="F40" s="23" t="s">
        <v>63</v>
      </c>
      <c r="G40" s="25">
        <v>20000</v>
      </c>
      <c r="H40" s="27">
        <v>134.7536</v>
      </c>
    </row>
    <row r="41" spans="1:8" ht="12.75">
      <c r="A41" s="24">
        <v>38974</v>
      </c>
      <c r="B41" s="23">
        <v>696</v>
      </c>
      <c r="C41" s="43" t="s">
        <v>50</v>
      </c>
      <c r="D41" s="44">
        <v>5145</v>
      </c>
      <c r="E41" s="43" t="s">
        <v>62</v>
      </c>
      <c r="F41" s="23" t="s">
        <v>64</v>
      </c>
      <c r="G41" s="25">
        <v>15000</v>
      </c>
      <c r="H41" s="27">
        <v>137.1902</v>
      </c>
    </row>
    <row r="42" spans="1:8" ht="12.75">
      <c r="A42" s="8"/>
      <c r="B42" s="9"/>
      <c r="C42" s="9"/>
      <c r="D42" s="9"/>
      <c r="E42" s="9"/>
      <c r="F42" s="31" t="s">
        <v>15</v>
      </c>
      <c r="G42" s="32">
        <f>SUM(G39:G41)</f>
        <v>100000</v>
      </c>
      <c r="H42" s="10"/>
    </row>
    <row r="43" spans="1:8" ht="12.75">
      <c r="A43" s="24">
        <v>38981</v>
      </c>
      <c r="B43" s="23">
        <v>696</v>
      </c>
      <c r="C43" s="43" t="s">
        <v>50</v>
      </c>
      <c r="D43" s="44">
        <v>3668</v>
      </c>
      <c r="E43" s="43">
        <v>102016</v>
      </c>
      <c r="F43" s="23" t="s">
        <v>53</v>
      </c>
      <c r="G43" s="25">
        <v>10000</v>
      </c>
      <c r="H43" s="27">
        <v>129.7877</v>
      </c>
    </row>
    <row r="44" spans="1:8" ht="12.75">
      <c r="A44" s="24">
        <v>38981</v>
      </c>
      <c r="B44" s="23">
        <v>696</v>
      </c>
      <c r="C44" s="43" t="s">
        <v>50</v>
      </c>
      <c r="D44" s="44">
        <v>4032</v>
      </c>
      <c r="E44" s="43">
        <v>102017</v>
      </c>
      <c r="F44" s="23" t="s">
        <v>56</v>
      </c>
      <c r="G44" s="25">
        <f>10000+15000</f>
        <v>25000</v>
      </c>
      <c r="H44" s="27">
        <v>132.1976</v>
      </c>
    </row>
    <row r="45" spans="1:8" ht="12.75">
      <c r="A45" s="24">
        <v>38981</v>
      </c>
      <c r="B45" s="23">
        <v>696</v>
      </c>
      <c r="C45" s="43" t="s">
        <v>50</v>
      </c>
      <c r="D45" s="44">
        <v>5138</v>
      </c>
      <c r="E45" s="43">
        <v>102020</v>
      </c>
      <c r="F45" s="23" t="s">
        <v>64</v>
      </c>
      <c r="G45" s="25">
        <f>15000+10000</f>
        <v>25000</v>
      </c>
      <c r="H45" s="27">
        <v>137.246</v>
      </c>
    </row>
    <row r="46" spans="1:8" ht="12.75">
      <c r="A46" s="8"/>
      <c r="B46" s="9"/>
      <c r="C46" s="9"/>
      <c r="D46" s="9"/>
      <c r="E46" s="9"/>
      <c r="F46" s="31" t="s">
        <v>15</v>
      </c>
      <c r="G46" s="32">
        <f>SUM(G43:G45)</f>
        <v>60000</v>
      </c>
      <c r="H46" s="10"/>
    </row>
    <row r="47" spans="1:8" ht="12.75">
      <c r="A47" s="24">
        <v>38988</v>
      </c>
      <c r="B47" s="23">
        <v>696</v>
      </c>
      <c r="C47" s="43" t="s">
        <v>50</v>
      </c>
      <c r="D47" s="44">
        <v>4025</v>
      </c>
      <c r="E47" s="43" t="s">
        <v>55</v>
      </c>
      <c r="F47" s="23" t="s">
        <v>56</v>
      </c>
      <c r="G47" s="25">
        <f>15000+10000+40000</f>
        <v>65000</v>
      </c>
      <c r="H47" s="27">
        <v>132.9979</v>
      </c>
    </row>
    <row r="48" spans="1:8" ht="12.75">
      <c r="A48" s="24">
        <v>38988</v>
      </c>
      <c r="B48" s="23">
        <v>696</v>
      </c>
      <c r="C48" s="43" t="s">
        <v>50</v>
      </c>
      <c r="D48" s="44">
        <v>4691</v>
      </c>
      <c r="E48" s="43" t="s">
        <v>65</v>
      </c>
      <c r="F48" s="23" t="s">
        <v>63</v>
      </c>
      <c r="G48" s="25">
        <f>15000+10000</f>
        <v>25000</v>
      </c>
      <c r="H48" s="27">
        <v>136.5393</v>
      </c>
    </row>
    <row r="49" spans="1:8" ht="12.75">
      <c r="A49" s="8"/>
      <c r="B49" s="9"/>
      <c r="C49" s="9"/>
      <c r="D49" s="9"/>
      <c r="E49" s="9"/>
      <c r="F49" s="31" t="s">
        <v>15</v>
      </c>
      <c r="G49" s="32">
        <f>SUM(G47:G48)</f>
        <v>90000</v>
      </c>
      <c r="H49" s="10"/>
    </row>
    <row r="50" spans="1:8" ht="12.75">
      <c r="A50" s="24">
        <v>38995</v>
      </c>
      <c r="B50" s="23">
        <v>696</v>
      </c>
      <c r="C50" s="43" t="s">
        <v>50</v>
      </c>
      <c r="D50" s="44">
        <v>4018</v>
      </c>
      <c r="E50" s="43" t="s">
        <v>55</v>
      </c>
      <c r="F50" s="23" t="s">
        <v>56</v>
      </c>
      <c r="G50" s="25">
        <v>80000</v>
      </c>
      <c r="H50" s="27">
        <v>132.3403</v>
      </c>
    </row>
    <row r="51" spans="1:8" ht="12.75">
      <c r="A51" s="24">
        <v>38995</v>
      </c>
      <c r="B51" s="23">
        <v>696</v>
      </c>
      <c r="C51" s="43" t="s">
        <v>50</v>
      </c>
      <c r="D51" s="44">
        <v>4684</v>
      </c>
      <c r="E51" s="43" t="s">
        <v>65</v>
      </c>
      <c r="F51" s="23" t="s">
        <v>63</v>
      </c>
      <c r="G51" s="25">
        <v>10000</v>
      </c>
      <c r="H51" s="27">
        <v>136.1789</v>
      </c>
    </row>
    <row r="52" spans="1:8" ht="12.75">
      <c r="A52" s="24">
        <v>38995</v>
      </c>
      <c r="B52" s="23">
        <v>696</v>
      </c>
      <c r="C52" s="43" t="s">
        <v>50</v>
      </c>
      <c r="D52" s="44">
        <v>5124</v>
      </c>
      <c r="E52" s="43" t="s">
        <v>66</v>
      </c>
      <c r="F52" s="23" t="s">
        <v>64</v>
      </c>
      <c r="G52" s="25">
        <v>10000</v>
      </c>
      <c r="H52" s="27">
        <v>138.1869</v>
      </c>
    </row>
    <row r="53" spans="1:8" ht="12.75">
      <c r="A53" s="8"/>
      <c r="B53" s="9"/>
      <c r="C53" s="9"/>
      <c r="D53" s="9"/>
      <c r="E53" s="9"/>
      <c r="F53" s="31" t="s">
        <v>15</v>
      </c>
      <c r="G53" s="32">
        <f>SUM(G50:G52)</f>
        <v>100000</v>
      </c>
      <c r="H53" s="10"/>
    </row>
    <row r="54" spans="1:8" ht="12.75">
      <c r="A54" s="24">
        <v>39003</v>
      </c>
      <c r="B54" s="23">
        <v>696</v>
      </c>
      <c r="C54" s="43" t="s">
        <v>50</v>
      </c>
      <c r="D54" s="44">
        <v>4228</v>
      </c>
      <c r="E54" s="43" t="s">
        <v>58</v>
      </c>
      <c r="F54" s="23" t="s">
        <v>59</v>
      </c>
      <c r="G54" s="25">
        <v>10000</v>
      </c>
      <c r="H54" s="27">
        <v>133.8115</v>
      </c>
    </row>
    <row r="55" spans="1:8" ht="12.75">
      <c r="A55" s="24">
        <v>39003</v>
      </c>
      <c r="B55" s="23">
        <v>696</v>
      </c>
      <c r="C55" s="43" t="s">
        <v>50</v>
      </c>
      <c r="D55" s="44">
        <v>4676</v>
      </c>
      <c r="E55" s="43" t="s">
        <v>65</v>
      </c>
      <c r="F55" s="23" t="s">
        <v>63</v>
      </c>
      <c r="G55" s="25">
        <v>40000</v>
      </c>
      <c r="H55" s="27">
        <v>136.4962</v>
      </c>
    </row>
    <row r="56" spans="1:8" ht="12.75">
      <c r="A56" s="24">
        <v>39003</v>
      </c>
      <c r="B56" s="23">
        <v>696</v>
      </c>
      <c r="C56" s="43" t="s">
        <v>50</v>
      </c>
      <c r="D56" s="44">
        <v>5116</v>
      </c>
      <c r="E56" s="43" t="s">
        <v>66</v>
      </c>
      <c r="F56" s="23" t="s">
        <v>64</v>
      </c>
      <c r="G56" s="25">
        <v>10000</v>
      </c>
      <c r="H56" s="27">
        <v>138.5676</v>
      </c>
    </row>
    <row r="57" spans="1:8" ht="12.75">
      <c r="A57" s="8"/>
      <c r="B57" s="9"/>
      <c r="C57" s="9"/>
      <c r="D57" s="9"/>
      <c r="E57" s="9"/>
      <c r="F57" s="31" t="s">
        <v>15</v>
      </c>
      <c r="G57" s="32">
        <f>SUM(G54:G56)</f>
        <v>60000</v>
      </c>
      <c r="H57" s="10"/>
    </row>
    <row r="58" spans="1:8" ht="12.75">
      <c r="A58" s="24">
        <v>39009</v>
      </c>
      <c r="B58" s="23">
        <v>696</v>
      </c>
      <c r="C58" s="43" t="s">
        <v>50</v>
      </c>
      <c r="D58" s="44">
        <v>4670</v>
      </c>
      <c r="E58" s="43" t="s">
        <v>65</v>
      </c>
      <c r="F58" s="23" t="s">
        <v>63</v>
      </c>
      <c r="G58" s="25">
        <v>30000</v>
      </c>
      <c r="H58" s="27">
        <v>136.4712</v>
      </c>
    </row>
    <row r="59" spans="1:8" ht="12.75">
      <c r="A59" s="8"/>
      <c r="B59" s="9"/>
      <c r="C59" s="9"/>
      <c r="D59" s="9"/>
      <c r="E59" s="9"/>
      <c r="F59" s="31" t="s">
        <v>15</v>
      </c>
      <c r="G59" s="32">
        <f>SUM(G58:G58)</f>
        <v>30000</v>
      </c>
      <c r="H59" s="10"/>
    </row>
    <row r="60" spans="1:8" ht="12.75">
      <c r="A60" s="24">
        <v>39016</v>
      </c>
      <c r="B60" s="23">
        <v>696</v>
      </c>
      <c r="C60" s="43" t="s">
        <v>50</v>
      </c>
      <c r="D60" s="44">
        <v>3633</v>
      </c>
      <c r="E60" s="43" t="s">
        <v>52</v>
      </c>
      <c r="F60" s="23" t="s">
        <v>53</v>
      </c>
      <c r="G60" s="25">
        <v>30000</v>
      </c>
      <c r="H60" s="27">
        <v>130.2089</v>
      </c>
    </row>
    <row r="61" spans="1:8" ht="12.75">
      <c r="A61" s="8"/>
      <c r="B61" s="9"/>
      <c r="C61" s="9"/>
      <c r="D61" s="9"/>
      <c r="E61" s="9"/>
      <c r="F61" s="31" t="s">
        <v>15</v>
      </c>
      <c r="G61" s="32">
        <f>SUM(G60:G60)</f>
        <v>30000</v>
      </c>
      <c r="H61" s="10"/>
    </row>
    <row r="62" spans="1:8" ht="12.75">
      <c r="A62" s="24">
        <v>39065</v>
      </c>
      <c r="B62" s="23" t="s">
        <v>69</v>
      </c>
      <c r="C62" s="43" t="s">
        <v>67</v>
      </c>
      <c r="D62" s="44">
        <v>3766</v>
      </c>
      <c r="E62" s="43" t="s">
        <v>68</v>
      </c>
      <c r="F62" s="23" t="s">
        <v>71</v>
      </c>
      <c r="G62" s="25">
        <f>106125.1266+79550</f>
        <v>185675.12660000002</v>
      </c>
      <c r="H62" s="27">
        <v>120.0684</v>
      </c>
    </row>
    <row r="63" spans="1:8" ht="12.75">
      <c r="A63" s="8"/>
      <c r="B63" s="9"/>
      <c r="C63" s="9"/>
      <c r="D63" s="9"/>
      <c r="E63" s="9"/>
      <c r="F63" s="31" t="s">
        <v>15</v>
      </c>
      <c r="G63" s="32">
        <f>SUM(G62:G62)</f>
        <v>185675.12660000002</v>
      </c>
      <c r="H63" s="10"/>
    </row>
    <row r="64" spans="1:8" ht="12.75">
      <c r="A64" s="24">
        <v>39070</v>
      </c>
      <c r="B64" s="23" t="s">
        <v>69</v>
      </c>
      <c r="C64" s="43" t="s">
        <v>67</v>
      </c>
      <c r="D64" s="44">
        <v>3761</v>
      </c>
      <c r="E64" s="43" t="s">
        <v>68</v>
      </c>
      <c r="F64" s="23" t="s">
        <v>71</v>
      </c>
      <c r="G64" s="25">
        <v>147750.25965</v>
      </c>
      <c r="H64" s="27">
        <v>118.1</v>
      </c>
    </row>
    <row r="65" spans="1:8" ht="12.75">
      <c r="A65" s="8"/>
      <c r="B65" s="9"/>
      <c r="C65" s="9"/>
      <c r="D65" s="9"/>
      <c r="E65" s="9"/>
      <c r="F65" s="31" t="s">
        <v>15</v>
      </c>
      <c r="G65" s="32">
        <f>SUM(G64:G64)</f>
        <v>147750.25965</v>
      </c>
      <c r="H65" s="10"/>
    </row>
    <row r="66" spans="1:7" ht="12.75">
      <c r="A66" s="20"/>
      <c r="B66" s="2"/>
      <c r="C66" s="2"/>
      <c r="D66" s="2"/>
      <c r="E66" s="2"/>
      <c r="F66" s="2"/>
      <c r="G66" s="2"/>
    </row>
    <row r="67" spans="1:7" ht="12.75">
      <c r="A67" s="42" t="s">
        <v>70</v>
      </c>
      <c r="B67" s="2"/>
      <c r="C67" s="2"/>
      <c r="D67" s="2"/>
      <c r="E67" s="2"/>
      <c r="F67" s="2"/>
      <c r="G67" s="2"/>
    </row>
    <row r="68" spans="1:7" ht="12.75">
      <c r="A68" s="42" t="s">
        <v>74</v>
      </c>
      <c r="B68" s="2"/>
      <c r="C68" s="2"/>
      <c r="D68" s="2"/>
      <c r="E68" s="2"/>
      <c r="F68" s="2"/>
      <c r="G68" s="2"/>
    </row>
    <row r="70" spans="1:8" ht="12.75">
      <c r="A70" s="65" t="e">
        <f>+#REF!</f>
        <v>#REF!</v>
      </c>
      <c r="B70" s="65"/>
      <c r="C70" s="65"/>
      <c r="D70" s="65"/>
      <c r="E70" s="65"/>
      <c r="F70" s="65"/>
      <c r="G70" s="65"/>
      <c r="H70" s="65"/>
    </row>
    <row r="71" spans="1:8" ht="37.5">
      <c r="A71" s="28"/>
      <c r="B71" s="28"/>
      <c r="C71" s="28"/>
      <c r="D71" s="28"/>
      <c r="E71" s="28"/>
      <c r="F71" s="28"/>
      <c r="G71" s="28"/>
      <c r="H71" s="28"/>
    </row>
  </sheetData>
  <sheetProtection/>
  <mergeCells count="5">
    <mergeCell ref="A70:H70"/>
    <mergeCell ref="A5:G5"/>
    <mergeCell ref="A2:H2"/>
    <mergeCell ref="A3:H3"/>
    <mergeCell ref="A4:H4"/>
  </mergeCells>
  <printOptions horizontalCentered="1"/>
  <pageMargins left="0.3937007874015748" right="0.3937007874015748" top="0.69" bottom="0.3937007874015748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CG1">
      <selection activeCell="A41" sqref="A41:H41"/>
    </sheetView>
  </sheetViews>
  <sheetFormatPr defaultColWidth="11.421875" defaultRowHeight="12.75"/>
  <cols>
    <col min="1" max="1" width="14.421875" style="0" customWidth="1"/>
    <col min="2" max="2" width="11.140625" style="0" customWidth="1"/>
    <col min="3" max="3" width="10.8515625" style="0" customWidth="1"/>
    <col min="4" max="4" width="21.7109375" style="0" customWidth="1"/>
    <col min="5" max="5" width="22.00390625" style="0" customWidth="1"/>
    <col min="6" max="6" width="12.7109375" style="0" customWidth="1"/>
  </cols>
  <sheetData>
    <row r="1" spans="1:5" ht="12.75">
      <c r="A1" s="1"/>
      <c r="B1" s="1"/>
      <c r="C1" s="1"/>
      <c r="D1" s="1"/>
      <c r="E1" s="1"/>
    </row>
    <row r="2" spans="1:6" ht="13.5" customHeight="1">
      <c r="A2" s="65" t="s">
        <v>0</v>
      </c>
      <c r="B2" s="65"/>
      <c r="C2" s="65"/>
      <c r="D2" s="65"/>
      <c r="E2" s="65"/>
      <c r="F2" s="65"/>
    </row>
    <row r="3" spans="1:6" ht="12.75">
      <c r="A3" s="65" t="s">
        <v>14</v>
      </c>
      <c r="B3" s="65"/>
      <c r="C3" s="65"/>
      <c r="D3" s="65"/>
      <c r="E3" s="65"/>
      <c r="F3" s="65"/>
    </row>
    <row r="4" spans="1:6" ht="12.75">
      <c r="A4" s="65"/>
      <c r="B4" s="65"/>
      <c r="C4" s="65"/>
      <c r="D4" s="65"/>
      <c r="E4" s="65"/>
      <c r="F4" s="65"/>
    </row>
    <row r="5" spans="1:5" ht="12.75">
      <c r="A5" s="67"/>
      <c r="B5" s="67"/>
      <c r="C5" s="67"/>
      <c r="D5" s="67"/>
      <c r="E5" s="67"/>
    </row>
    <row r="6" spans="1:6" ht="12.75">
      <c r="A6" s="11" t="s">
        <v>1</v>
      </c>
      <c r="B6" s="11" t="s">
        <v>3</v>
      </c>
      <c r="C6" s="11" t="s">
        <v>4</v>
      </c>
      <c r="D6" s="11" t="s">
        <v>39</v>
      </c>
      <c r="E6" s="11" t="s">
        <v>40</v>
      </c>
      <c r="F6" s="11" t="s">
        <v>12</v>
      </c>
    </row>
    <row r="7" spans="1:6" ht="12.75">
      <c r="A7" s="13" t="s">
        <v>2</v>
      </c>
      <c r="B7" s="13"/>
      <c r="C7" s="13" t="s">
        <v>5</v>
      </c>
      <c r="D7" s="13" t="s">
        <v>8</v>
      </c>
      <c r="E7" s="13" t="s">
        <v>11</v>
      </c>
      <c r="F7" s="13" t="s">
        <v>13</v>
      </c>
    </row>
    <row r="8" spans="1:6" ht="12.75">
      <c r="A8" s="34">
        <v>38106</v>
      </c>
      <c r="B8" s="23">
        <v>678</v>
      </c>
      <c r="C8" s="23">
        <v>1107</v>
      </c>
      <c r="D8" s="23" t="s">
        <v>33</v>
      </c>
      <c r="E8" s="25">
        <v>6902.34</v>
      </c>
      <c r="F8" s="26">
        <v>98.0941</v>
      </c>
    </row>
    <row r="9" spans="1:6" ht="12.75">
      <c r="A9" s="35"/>
      <c r="B9" s="30"/>
      <c r="C9" s="30"/>
      <c r="D9" s="31"/>
      <c r="E9" s="32">
        <f>SUM(E8:E8)</f>
        <v>6902.34</v>
      </c>
      <c r="F9" s="33"/>
    </row>
    <row r="10" spans="1:6" ht="12.75">
      <c r="A10" s="34">
        <v>38267</v>
      </c>
      <c r="B10" s="23" t="s">
        <v>36</v>
      </c>
      <c r="C10" s="23">
        <v>806</v>
      </c>
      <c r="D10" s="23" t="s">
        <v>34</v>
      </c>
      <c r="E10" s="25">
        <v>116307.918819</v>
      </c>
      <c r="F10" s="26">
        <v>98.8</v>
      </c>
    </row>
    <row r="11" spans="1:6" ht="12.75">
      <c r="A11" s="34">
        <v>38267</v>
      </c>
      <c r="B11" s="23" t="s">
        <v>37</v>
      </c>
      <c r="C11" s="23">
        <v>1071</v>
      </c>
      <c r="D11" s="23" t="s">
        <v>35</v>
      </c>
      <c r="E11" s="25">
        <f>12000+3000</f>
        <v>15000</v>
      </c>
      <c r="F11" s="26">
        <v>98.0782</v>
      </c>
    </row>
    <row r="12" spans="1:6" ht="12.75">
      <c r="A12" s="35"/>
      <c r="B12" s="30"/>
      <c r="C12" s="30"/>
      <c r="D12" s="31"/>
      <c r="E12" s="32">
        <f>SUM(E10:E11)</f>
        <v>131307.918819</v>
      </c>
      <c r="F12" s="33"/>
    </row>
    <row r="13" spans="1:6" ht="12.75">
      <c r="A13" s="34"/>
      <c r="B13" s="23"/>
      <c r="C13" s="23"/>
      <c r="D13" s="14"/>
      <c r="E13" s="15"/>
      <c r="F13" s="26"/>
    </row>
    <row r="14" spans="1:5" ht="12.75">
      <c r="A14" s="20" t="s">
        <v>38</v>
      </c>
      <c r="B14" s="2"/>
      <c r="C14" s="2"/>
      <c r="D14" s="2"/>
      <c r="E14" s="2"/>
    </row>
    <row r="15" spans="1:5" ht="12.75">
      <c r="A15" s="20"/>
      <c r="B15" s="2"/>
      <c r="C15" s="2"/>
      <c r="D15" s="2"/>
      <c r="E15" s="2"/>
    </row>
    <row r="16" spans="1:6" ht="12.75">
      <c r="A16" s="65" t="e">
        <f>+#REF!</f>
        <v>#REF!</v>
      </c>
      <c r="B16" s="65"/>
      <c r="C16" s="65"/>
      <c r="D16" s="65"/>
      <c r="E16" s="65"/>
      <c r="F16" s="65"/>
    </row>
    <row r="17" spans="1:5" ht="12.75">
      <c r="A17" s="2"/>
      <c r="B17" s="2"/>
      <c r="C17" s="2"/>
      <c r="D17" s="2"/>
      <c r="E17" s="2"/>
    </row>
  </sheetData>
  <sheetProtection/>
  <mergeCells count="5">
    <mergeCell ref="A16:F16"/>
    <mergeCell ref="A5:E5"/>
    <mergeCell ref="A2:F2"/>
    <mergeCell ref="A3:F3"/>
    <mergeCell ref="A4:F4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22">
      <selection activeCell="A41" sqref="A41:H41"/>
    </sheetView>
  </sheetViews>
  <sheetFormatPr defaultColWidth="11.421875" defaultRowHeight="12.75"/>
  <cols>
    <col min="1" max="1" width="14.421875" style="0" customWidth="1"/>
    <col min="2" max="2" width="9.00390625" style="0" customWidth="1"/>
    <col min="3" max="3" width="7.7109375" style="0" customWidth="1"/>
    <col min="4" max="4" width="18.7109375" style="0" customWidth="1"/>
    <col min="5" max="5" width="15.7109375" style="0" customWidth="1"/>
    <col min="6" max="6" width="12.7109375" style="0" customWidth="1"/>
  </cols>
  <sheetData>
    <row r="1" spans="1:5" ht="12.75">
      <c r="A1" s="1"/>
      <c r="B1" s="1"/>
      <c r="C1" s="1"/>
      <c r="D1" s="1"/>
      <c r="E1" s="1"/>
    </row>
    <row r="2" spans="1:6" ht="13.5" customHeight="1">
      <c r="A2" s="65" t="s">
        <v>0</v>
      </c>
      <c r="B2" s="65"/>
      <c r="C2" s="65"/>
      <c r="D2" s="65"/>
      <c r="E2" s="65"/>
      <c r="F2" s="65"/>
    </row>
    <row r="3" spans="1:6" ht="12.75">
      <c r="A3" s="65" t="s">
        <v>14</v>
      </c>
      <c r="B3" s="65"/>
      <c r="C3" s="65"/>
      <c r="D3" s="65"/>
      <c r="E3" s="65"/>
      <c r="F3" s="65"/>
    </row>
    <row r="4" spans="1:6" ht="12.75">
      <c r="A4" s="65"/>
      <c r="B4" s="65"/>
      <c r="C4" s="65"/>
      <c r="D4" s="65"/>
      <c r="E4" s="65"/>
      <c r="F4" s="65"/>
    </row>
    <row r="5" spans="1:5" ht="12.75">
      <c r="A5" s="67"/>
      <c r="B5" s="67"/>
      <c r="C5" s="67"/>
      <c r="D5" s="67"/>
      <c r="E5" s="67"/>
    </row>
    <row r="6" spans="1:6" ht="12.75">
      <c r="A6" s="11" t="s">
        <v>1</v>
      </c>
      <c r="B6" s="11"/>
      <c r="C6" s="11"/>
      <c r="D6" s="11" t="s">
        <v>6</v>
      </c>
      <c r="E6" s="11" t="s">
        <v>9</v>
      </c>
      <c r="F6" s="11"/>
    </row>
    <row r="7" spans="1:6" ht="12.75">
      <c r="A7" s="12" t="s">
        <v>2</v>
      </c>
      <c r="B7" s="12" t="s">
        <v>3</v>
      </c>
      <c r="C7" s="12" t="s">
        <v>4</v>
      </c>
      <c r="D7" s="12" t="s">
        <v>7</v>
      </c>
      <c r="E7" s="12" t="s">
        <v>10</v>
      </c>
      <c r="F7" s="12" t="s">
        <v>12</v>
      </c>
    </row>
    <row r="8" spans="1:6" ht="12.75">
      <c r="A8" s="13"/>
      <c r="B8" s="13"/>
      <c r="C8" s="13" t="s">
        <v>5</v>
      </c>
      <c r="D8" s="13" t="s">
        <v>8</v>
      </c>
      <c r="E8" s="13" t="s">
        <v>11</v>
      </c>
      <c r="F8" s="13" t="s">
        <v>13</v>
      </c>
    </row>
    <row r="9" spans="1:6" ht="12.75">
      <c r="A9" s="3"/>
      <c r="B9" s="4"/>
      <c r="C9" s="4"/>
      <c r="D9" s="4"/>
      <c r="E9" s="4"/>
      <c r="F9" s="5"/>
    </row>
    <row r="10" spans="1:6" ht="12.75">
      <c r="A10" s="16">
        <v>37785</v>
      </c>
      <c r="B10" s="17">
        <v>613</v>
      </c>
      <c r="C10" s="17">
        <v>853</v>
      </c>
      <c r="D10" s="2" t="s">
        <v>16</v>
      </c>
      <c r="E10" s="19">
        <f>86150.048726+16332.943074</f>
        <v>102482.99179999999</v>
      </c>
      <c r="F10" s="18">
        <v>85</v>
      </c>
    </row>
    <row r="11" spans="1:6" ht="12.75">
      <c r="A11" s="16">
        <v>37785</v>
      </c>
      <c r="B11" s="17">
        <v>613</v>
      </c>
      <c r="C11" s="17">
        <v>937</v>
      </c>
      <c r="D11" s="2" t="s">
        <v>17</v>
      </c>
      <c r="E11" s="19">
        <v>20802.37456</v>
      </c>
      <c r="F11" s="18">
        <v>85</v>
      </c>
    </row>
    <row r="12" spans="1:6" ht="12.75">
      <c r="A12" s="6"/>
      <c r="B12" s="2"/>
      <c r="C12" s="2"/>
      <c r="D12" s="14" t="s">
        <v>15</v>
      </c>
      <c r="E12" s="15">
        <f>SUM(E10:E11)</f>
        <v>123285.36635999999</v>
      </c>
      <c r="F12" s="7"/>
    </row>
    <row r="13" spans="1:6" ht="12.75">
      <c r="A13" s="16">
        <v>37799</v>
      </c>
      <c r="B13" s="17" t="s">
        <v>24</v>
      </c>
      <c r="C13" s="17">
        <v>28</v>
      </c>
      <c r="D13" s="17" t="s">
        <v>18</v>
      </c>
      <c r="E13" s="19">
        <v>22228.22307</v>
      </c>
      <c r="F13" s="18">
        <v>100</v>
      </c>
    </row>
    <row r="14" spans="1:6" ht="12.75">
      <c r="A14" s="6"/>
      <c r="B14" s="2"/>
      <c r="C14" s="2"/>
      <c r="D14" s="14" t="s">
        <v>15</v>
      </c>
      <c r="E14" s="15">
        <f>SUM(E13)</f>
        <v>22228.22307</v>
      </c>
      <c r="F14" s="7"/>
    </row>
    <row r="15" spans="1:6" ht="12.75">
      <c r="A15" s="16">
        <v>37804</v>
      </c>
      <c r="B15" s="17" t="s">
        <v>32</v>
      </c>
      <c r="C15" s="17">
        <v>43</v>
      </c>
      <c r="D15" s="17" t="s">
        <v>19</v>
      </c>
      <c r="E15" s="19">
        <v>39707.150417</v>
      </c>
      <c r="F15" s="18">
        <v>100.1327</v>
      </c>
    </row>
    <row r="16" spans="1:6" ht="12.75">
      <c r="A16" s="6"/>
      <c r="B16" s="2"/>
      <c r="C16" s="2"/>
      <c r="D16" s="14" t="s">
        <v>15</v>
      </c>
      <c r="E16" s="15">
        <f>SUM(E15)</f>
        <v>39707.150417</v>
      </c>
      <c r="F16" s="7"/>
    </row>
    <row r="17" spans="1:6" ht="12.75">
      <c r="A17" s="16">
        <v>37818</v>
      </c>
      <c r="B17" s="17" t="s">
        <v>24</v>
      </c>
      <c r="C17" s="17">
        <v>29</v>
      </c>
      <c r="D17" s="17" t="s">
        <v>19</v>
      </c>
      <c r="E17" s="29">
        <v>90897.830701</v>
      </c>
      <c r="F17" s="18">
        <v>100.3901</v>
      </c>
    </row>
    <row r="18" spans="1:6" ht="12.75">
      <c r="A18" s="6"/>
      <c r="B18" s="2"/>
      <c r="C18" s="2"/>
      <c r="D18" s="14" t="s">
        <v>15</v>
      </c>
      <c r="E18" s="15">
        <f>SUM(E17)</f>
        <v>90897.830701</v>
      </c>
      <c r="F18" s="7"/>
    </row>
    <row r="19" spans="1:8" ht="12.75">
      <c r="A19" s="16">
        <v>37825</v>
      </c>
      <c r="B19" s="17">
        <v>613</v>
      </c>
      <c r="C19" s="17">
        <v>813</v>
      </c>
      <c r="D19" s="17" t="s">
        <v>16</v>
      </c>
      <c r="E19" s="29">
        <v>45760.027506</v>
      </c>
      <c r="F19" s="18">
        <v>88.653</v>
      </c>
      <c r="H19" s="21"/>
    </row>
    <row r="20" spans="1:8" ht="12.75">
      <c r="A20" s="16">
        <v>37825</v>
      </c>
      <c r="B20" s="17" t="s">
        <v>25</v>
      </c>
      <c r="C20" s="17">
        <v>647</v>
      </c>
      <c r="D20" s="17" t="s">
        <v>20</v>
      </c>
      <c r="E20" s="29">
        <v>34081.397448</v>
      </c>
      <c r="F20" s="18">
        <v>86.8185</v>
      </c>
      <c r="H20" s="22"/>
    </row>
    <row r="21" spans="1:6" ht="12.75">
      <c r="A21" s="6"/>
      <c r="B21" s="2"/>
      <c r="C21" s="2"/>
      <c r="D21" s="14" t="s">
        <v>15</v>
      </c>
      <c r="E21" s="15">
        <f>SUM(E19:E20)</f>
        <v>79841.424954</v>
      </c>
      <c r="F21" s="7"/>
    </row>
    <row r="22" spans="1:6" ht="12.75">
      <c r="A22" s="16">
        <v>37833</v>
      </c>
      <c r="B22" s="17">
        <v>613</v>
      </c>
      <c r="C22" s="17">
        <v>2100</v>
      </c>
      <c r="D22" s="17" t="s">
        <v>21</v>
      </c>
      <c r="E22" s="29">
        <v>29482.327769</v>
      </c>
      <c r="F22" s="18">
        <v>100</v>
      </c>
    </row>
    <row r="23" spans="1:6" ht="12.75">
      <c r="A23" s="6"/>
      <c r="B23" s="2"/>
      <c r="C23" s="2"/>
      <c r="D23" s="14" t="s">
        <v>15</v>
      </c>
      <c r="E23" s="15">
        <f>SUM(E22)</f>
        <v>29482.327769</v>
      </c>
      <c r="F23" s="7"/>
    </row>
    <row r="24" spans="1:6" ht="12.75">
      <c r="A24" s="16">
        <v>37839</v>
      </c>
      <c r="B24" s="17">
        <v>613</v>
      </c>
      <c r="C24" s="17">
        <v>2094</v>
      </c>
      <c r="D24" s="17" t="s">
        <v>21</v>
      </c>
      <c r="E24" s="29">
        <v>30000</v>
      </c>
      <c r="F24" s="18">
        <v>100</v>
      </c>
    </row>
    <row r="25" spans="1:6" ht="12.75">
      <c r="A25" s="6"/>
      <c r="B25" s="2"/>
      <c r="C25" s="2"/>
      <c r="D25" s="14" t="s">
        <v>15</v>
      </c>
      <c r="E25" s="15">
        <f>SUM(E24)</f>
        <v>30000</v>
      </c>
      <c r="F25" s="7"/>
    </row>
    <row r="26" spans="1:6" ht="12.75">
      <c r="A26" s="16">
        <v>37840</v>
      </c>
      <c r="B26" s="17">
        <v>613</v>
      </c>
      <c r="C26" s="17">
        <v>2093</v>
      </c>
      <c r="D26" s="17" t="s">
        <v>21</v>
      </c>
      <c r="E26" s="29">
        <v>7500</v>
      </c>
      <c r="F26" s="18">
        <v>100</v>
      </c>
    </row>
    <row r="27" spans="1:6" ht="12.75">
      <c r="A27" s="6"/>
      <c r="B27" s="2"/>
      <c r="C27" s="2"/>
      <c r="D27" s="14" t="s">
        <v>15</v>
      </c>
      <c r="E27" s="15">
        <f>SUM(E26)</f>
        <v>7500</v>
      </c>
      <c r="F27" s="7"/>
    </row>
    <row r="28" spans="1:6" ht="12.75">
      <c r="A28" s="16">
        <v>37846</v>
      </c>
      <c r="B28" s="17">
        <v>613</v>
      </c>
      <c r="C28" s="17">
        <v>2087</v>
      </c>
      <c r="D28" s="17" t="s">
        <v>21</v>
      </c>
      <c r="E28" s="29">
        <v>33879.333108</v>
      </c>
      <c r="F28" s="18">
        <v>100</v>
      </c>
    </row>
    <row r="29" spans="1:6" ht="12.75">
      <c r="A29" s="6"/>
      <c r="B29" s="2"/>
      <c r="C29" s="2"/>
      <c r="D29" s="14" t="s">
        <v>15</v>
      </c>
      <c r="E29" s="15">
        <f>SUM(E28)</f>
        <v>33879.333108</v>
      </c>
      <c r="F29" s="7"/>
    </row>
    <row r="30" spans="1:6" ht="12.75">
      <c r="A30" s="16">
        <v>37848</v>
      </c>
      <c r="B30" s="17">
        <v>613</v>
      </c>
      <c r="C30" s="17">
        <v>2085</v>
      </c>
      <c r="D30" s="17" t="s">
        <v>21</v>
      </c>
      <c r="E30" s="29">
        <v>137148.696081</v>
      </c>
      <c r="F30" s="18">
        <v>100</v>
      </c>
    </row>
    <row r="31" spans="1:6" ht="12.75">
      <c r="A31" s="6"/>
      <c r="B31" s="2"/>
      <c r="C31" s="2"/>
      <c r="D31" s="14" t="s">
        <v>15</v>
      </c>
      <c r="E31" s="15">
        <f>SUM(E30)</f>
        <v>137148.696081</v>
      </c>
      <c r="F31" s="7"/>
    </row>
    <row r="32" spans="1:6" ht="12.75">
      <c r="A32" s="16">
        <v>37853</v>
      </c>
      <c r="B32" s="17">
        <v>613</v>
      </c>
      <c r="C32" s="17">
        <v>2080</v>
      </c>
      <c r="D32" s="17" t="s">
        <v>21</v>
      </c>
      <c r="E32" s="29">
        <v>241989.643042</v>
      </c>
      <c r="F32" s="18">
        <v>100</v>
      </c>
    </row>
    <row r="33" spans="1:6" ht="12.75">
      <c r="A33" s="6"/>
      <c r="B33" s="2"/>
      <c r="C33" s="2"/>
      <c r="D33" s="14" t="s">
        <v>15</v>
      </c>
      <c r="E33" s="15">
        <f>SUM(E32)</f>
        <v>241989.643042</v>
      </c>
      <c r="F33" s="7"/>
    </row>
    <row r="34" spans="1:6" ht="12.75">
      <c r="A34" s="16">
        <v>37881</v>
      </c>
      <c r="B34" s="17">
        <v>613</v>
      </c>
      <c r="C34" s="17">
        <v>2052</v>
      </c>
      <c r="D34" s="17" t="s">
        <v>21</v>
      </c>
      <c r="E34" s="29">
        <v>26065.613647</v>
      </c>
      <c r="F34" s="18">
        <v>100</v>
      </c>
    </row>
    <row r="35" spans="1:6" ht="12.75">
      <c r="A35" s="6"/>
      <c r="B35" s="2"/>
      <c r="C35" s="2"/>
      <c r="D35" s="14" t="s">
        <v>15</v>
      </c>
      <c r="E35" s="15">
        <f>SUM(E34)</f>
        <v>26065.613647</v>
      </c>
      <c r="F35" s="7"/>
    </row>
    <row r="36" spans="1:8" ht="12.75">
      <c r="A36" s="24">
        <v>37972</v>
      </c>
      <c r="B36" s="23" t="s">
        <v>26</v>
      </c>
      <c r="C36" s="23">
        <v>61</v>
      </c>
      <c r="D36" s="23" t="s">
        <v>22</v>
      </c>
      <c r="E36" s="25">
        <v>2920.430124</v>
      </c>
      <c r="F36" s="27">
        <v>100</v>
      </c>
      <c r="H36" s="21"/>
    </row>
    <row r="37" spans="1:8" ht="12.75">
      <c r="A37" s="24">
        <v>37972</v>
      </c>
      <c r="B37" s="23" t="s">
        <v>27</v>
      </c>
      <c r="C37" s="23">
        <v>61</v>
      </c>
      <c r="D37" s="23" t="s">
        <v>22</v>
      </c>
      <c r="E37" s="25">
        <v>30000</v>
      </c>
      <c r="F37" s="27">
        <v>100</v>
      </c>
      <c r="H37" s="21"/>
    </row>
    <row r="38" spans="1:6" ht="12.75">
      <c r="A38" s="6"/>
      <c r="B38" s="2"/>
      <c r="C38" s="2"/>
      <c r="D38" s="14" t="s">
        <v>15</v>
      </c>
      <c r="E38" s="15">
        <f>SUM(E36:E37)</f>
        <v>32920.430124</v>
      </c>
      <c r="F38" s="7"/>
    </row>
    <row r="39" spans="1:8" ht="12.75">
      <c r="A39" s="24">
        <v>37984</v>
      </c>
      <c r="B39" s="23" t="s">
        <v>31</v>
      </c>
      <c r="C39" s="23">
        <v>886</v>
      </c>
      <c r="D39" s="23" t="s">
        <v>23</v>
      </c>
      <c r="E39" s="25">
        <v>16500</v>
      </c>
      <c r="F39" s="27">
        <v>89.82</v>
      </c>
      <c r="H39" s="21"/>
    </row>
    <row r="40" spans="1:6" ht="12.75">
      <c r="A40" s="6"/>
      <c r="B40" s="2"/>
      <c r="C40" s="2"/>
      <c r="D40" s="14" t="s">
        <v>15</v>
      </c>
      <c r="E40" s="15">
        <f>SUM(E39:E39)</f>
        <v>16500</v>
      </c>
      <c r="F40" s="7"/>
    </row>
    <row r="41" spans="1:6" ht="12.75">
      <c r="A41" s="8"/>
      <c r="B41" s="9"/>
      <c r="C41" s="9"/>
      <c r="D41" s="9"/>
      <c r="E41" s="9"/>
      <c r="F41" s="10"/>
    </row>
    <row r="42" spans="1:5" ht="12.75">
      <c r="A42" s="20" t="s">
        <v>28</v>
      </c>
      <c r="B42" s="2"/>
      <c r="C42" s="2"/>
      <c r="D42" s="2"/>
      <c r="E42" s="2"/>
    </row>
    <row r="43" spans="1:5" ht="12.75">
      <c r="A43" s="20" t="s">
        <v>29</v>
      </c>
      <c r="B43" s="2"/>
      <c r="C43" s="2"/>
      <c r="D43" s="2"/>
      <c r="E43" s="2"/>
    </row>
    <row r="44" spans="1:5" ht="12.75">
      <c r="A44" s="20" t="s">
        <v>30</v>
      </c>
      <c r="B44" s="2"/>
      <c r="C44" s="2"/>
      <c r="D44" s="2"/>
      <c r="E44" s="2"/>
    </row>
    <row r="45" spans="1:5" ht="12.75">
      <c r="A45" s="20"/>
      <c r="B45" s="2"/>
      <c r="C45" s="2"/>
      <c r="D45" s="2"/>
      <c r="E45" s="2"/>
    </row>
    <row r="46" spans="1:6" ht="12.75">
      <c r="A46" s="65" t="e">
        <f>+#REF!</f>
        <v>#REF!</v>
      </c>
      <c r="B46" s="65"/>
      <c r="C46" s="65"/>
      <c r="D46" s="65"/>
      <c r="E46" s="65"/>
      <c r="F46" s="65"/>
    </row>
    <row r="47" spans="1:5" ht="12.75">
      <c r="A47" s="2"/>
      <c r="B47" s="2"/>
      <c r="C47" s="2"/>
      <c r="D47" s="2"/>
      <c r="E47" s="2"/>
    </row>
  </sheetData>
  <sheetProtection/>
  <mergeCells count="5">
    <mergeCell ref="A46:F46"/>
    <mergeCell ref="A5:E5"/>
    <mergeCell ref="A2:F2"/>
    <mergeCell ref="A3:F3"/>
    <mergeCell ref="A4:F4"/>
  </mergeCells>
  <printOptions horizontalCentered="1"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jhfernan</dc:creator>
  <cp:keywords/>
  <dc:description/>
  <cp:lastModifiedBy>Daize Leoskar Torrealba Quevedo</cp:lastModifiedBy>
  <cp:lastPrinted>2014-06-19T15:18:22Z</cp:lastPrinted>
  <dcterms:created xsi:type="dcterms:W3CDTF">2003-03-31T15:34:39Z</dcterms:created>
  <dcterms:modified xsi:type="dcterms:W3CDTF">2018-01-12T21:05:20Z</dcterms:modified>
  <cp:category/>
  <cp:version/>
  <cp:contentType/>
  <cp:contentStatus/>
</cp:coreProperties>
</file>